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4.xml" ContentType="application/vnd.openxmlformats-officedocument.spreadsheetml.tabl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pivotTables/pivotTable2.xml" ContentType="application/vnd.openxmlformats-officedocument.spreadsheetml.pivotTable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emf" ContentType="image/x-emf"/>
  <Override PartName="/xl/tables/table1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pivotCache/pivotCacheDefinition1.xml" ContentType="application/vnd.openxmlformats-officedocument.spreadsheetml.pivotCacheDefinition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tables/table6.xml" ContentType="application/vnd.openxmlformats-officedocument.spreadsheetml.tab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externalLinks/externalLink3.xml" ContentType="application/vnd.openxmlformats-officedocument.spreadsheetml.externalLink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heets/sheet2.xml" ContentType="application/vnd.openxmlformats-officedocument.spreadsheetml.chartsheet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7755" tabRatio="965" firstSheet="3" activeTab="16"/>
  </bookViews>
  <sheets>
    <sheet name="Sheet1" sheetId="97" r:id="rId1"/>
    <sheet name="Headwise Charts" sheetId="96" r:id="rId2"/>
    <sheet name="Pie Charts Receipt" sheetId="90" r:id="rId3"/>
    <sheet name="Expenditure" sheetId="87" r:id="rId4"/>
    <sheet name="Part A Charts" sheetId="82" r:id="rId5"/>
    <sheet name="Revenue and Capital" sheetId="93" r:id="rId6"/>
    <sheet name="Part B Charts" sheetId="86" r:id="rId7"/>
    <sheet name="Part C Charts" sheetId="83" r:id="rId8"/>
    <sheet name="1st Page" sheetId="89" state="hidden" r:id="rId9"/>
    <sheet name="Part A" sheetId="80" r:id="rId10"/>
    <sheet name="Part B." sheetId="84" r:id="rId11"/>
    <sheet name="Part C." sheetId="85" r:id="rId12"/>
    <sheet name="Chart2" sheetId="94" state="hidden" r:id="rId13"/>
    <sheet name="Receipt Charts" sheetId="76" state="hidden" r:id="rId14"/>
    <sheet name="Chart1" sheetId="92" state="hidden" r:id="rId15"/>
    <sheet name="Expinditure Total" sheetId="77" state="hidden" r:id="rId16"/>
    <sheet name="PART-D (2)" sheetId="95" r:id="rId17"/>
    <sheet name="Sheet2" sheetId="75" r:id="rId18"/>
    <sheet name="adim. A1" sheetId="2" r:id="rId19"/>
    <sheet name="EXAM A2" sheetId="41" r:id="rId20"/>
    <sheet name="EVALA3" sheetId="42" r:id="rId21"/>
    <sheet name="FINA4" sheetId="43" r:id="rId22"/>
    <sheet name="UWDA5" sheetId="44" r:id="rId23"/>
    <sheet name="LIBA6" sheetId="45" r:id="rId24"/>
    <sheet name="PPCA&amp;" sheetId="46" r:id="rId25"/>
    <sheet name="AVCA8" sheetId="47" r:id="rId26"/>
    <sheet name="COMA9" sheetId="48" r:id="rId27"/>
    <sheet name="STD.WELA10" sheetId="49" r:id="rId28"/>
    <sheet name="SSDA11" sheetId="50" r:id="rId29"/>
    <sheet name="AMRA12" sheetId="51" r:id="rId30"/>
    <sheet name="NSKA14" sheetId="53" r:id="rId31"/>
    <sheet name="AURA13" sheetId="52" r:id="rId32"/>
    <sheet name="NAGA15" sheetId="54" r:id="rId33"/>
    <sheet name="NANA16" sheetId="55" r:id="rId34"/>
    <sheet name="PUNA17" sheetId="56" r:id="rId35"/>
    <sheet name="MUMA20" sheetId="57" r:id="rId36"/>
    <sheet name="KOLHA21" sheetId="58" r:id="rId37"/>
    <sheet name="EDUA22" sheetId="60" r:id="rId38"/>
    <sheet name="HUMA23" sheetId="61" r:id="rId39"/>
    <sheet name="COMA24" sheetId="62" r:id="rId40"/>
    <sheet name="CONT-A25" sheetId="63" r:id="rId41"/>
    <sheet name="COMP.S.A26" sheetId="64" r:id="rId42"/>
    <sheet name="SCT.THA27" sheetId="65" r:id="rId43"/>
    <sheet name="AGRA28" sheetId="67" r:id="rId44"/>
    <sheet name="HELTHA29" sheetId="68" r:id="rId45"/>
    <sheet name="ASD A30" sheetId="69" r:id="rId46"/>
    <sheet name="KVK A31" sheetId="70" r:id="rId47"/>
    <sheet name="PART B" sheetId="40" r:id="rId48"/>
    <sheet name="PART C" sheetId="71" r:id="rId49"/>
    <sheet name="PART-D" sheetId="33" r:id="rId50"/>
    <sheet name="Sheet3" sheetId="73" r:id="rId51"/>
    <sheet name="Sheet4" sheetId="74" r:id="rId52"/>
  </sheets>
  <externalReferences>
    <externalReference r:id="rId53"/>
    <externalReference r:id="rId54"/>
    <externalReference r:id="rId55"/>
    <externalReference r:id="rId56"/>
  </externalReferences>
  <definedNames>
    <definedName name="_xlnm._FilterDatabase" localSheetId="3" hidden="1">Expenditure!$A$4:$B$4</definedName>
    <definedName name="_xlnm._FilterDatabase" localSheetId="2" hidden="1">'Pie Charts Receipt'!$A$2:$D$2</definedName>
    <definedName name="_xlnm.Print_Area" localSheetId="18">'adim. A1'!$A$1:$H$90</definedName>
    <definedName name="_xlnm.Print_Area" localSheetId="43">AGRA28!$A$1:$P$45</definedName>
    <definedName name="_xlnm.Print_Area" localSheetId="29">AMRA12!$A$1:$P$45</definedName>
    <definedName name="_xlnm.Print_Area" localSheetId="45">'ASD A30'!$A$1:$P$44</definedName>
    <definedName name="_xlnm.Print_Area" localSheetId="31">AURA13!$A$1:$P$45</definedName>
    <definedName name="_xlnm.Print_Area" localSheetId="25">AVCA8!$I$1:$P$39</definedName>
    <definedName name="_xlnm.Print_Area" localSheetId="39">COMA24!$A$1:$P$46</definedName>
    <definedName name="_xlnm.Print_Area" localSheetId="26">COMA9!$A$1:$P$41</definedName>
    <definedName name="_xlnm.Print_Area" localSheetId="37">EDUA22!$A$1:$P$46</definedName>
    <definedName name="_xlnm.Print_Area" localSheetId="20">EVALA3!$A$1:$P$38</definedName>
    <definedName name="_xlnm.Print_Area" localSheetId="19">'EXAM A2'!$A$1:$P$48</definedName>
    <definedName name="_xlnm.Print_Area" localSheetId="21">FINA4!$I$1:$P$77</definedName>
    <definedName name="_xlnm.Print_Area" localSheetId="44">HELTHA29!$A$1:$P$45</definedName>
    <definedName name="_xlnm.Print_Area" localSheetId="38">HUMA23!$A$1:$P$44</definedName>
    <definedName name="_xlnm.Print_Area" localSheetId="36">KOLHA21!$A$1:$P$46</definedName>
    <definedName name="_xlnm.Print_Area" localSheetId="46">'KVK A31'!$A$1:$H$44</definedName>
    <definedName name="_xlnm.Print_Area" localSheetId="23">LIBA6!$I$1:$P$48</definedName>
    <definedName name="_xlnm.Print_Area" localSheetId="35">MUMA20!$A$1:$P$44</definedName>
    <definedName name="_xlnm.Print_Area" localSheetId="32">NAGA15!$A$1:$P$43</definedName>
    <definedName name="_xlnm.Print_Area" localSheetId="33">NANA16!$A$1:$P$47</definedName>
    <definedName name="_xlnm.Print_Area" localSheetId="30">NSKA14!$A$1:$P$46</definedName>
    <definedName name="_xlnm.Print_Area" localSheetId="47">'PART B'!$G$1:$L$260</definedName>
    <definedName name="_xlnm.Print_Area" localSheetId="48">'PART C'!$G$1:$L$77</definedName>
    <definedName name="_xlnm.Print_Area" localSheetId="49">'PART-D'!$G$1:$L$49</definedName>
    <definedName name="_xlnm.Print_Area" localSheetId="16">'PART-D (2)'!$G$1:$L$49</definedName>
    <definedName name="_xlnm.Print_Area" localSheetId="24">'PPCA&amp;'!$A$1:$P$48</definedName>
    <definedName name="_xlnm.Print_Area" localSheetId="34">PUNA17!$A$1:$P$45</definedName>
    <definedName name="_xlnm.Print_Area" localSheetId="42">SCT.THA27!$A$1:$P$43</definedName>
    <definedName name="_xlnm.Print_Area" localSheetId="17">Sheet2!$A$1:$L$99</definedName>
    <definedName name="_xlnm.Print_Area" localSheetId="28">SSDA11!$A$1:$P$47</definedName>
    <definedName name="_xlnm.Print_Area" localSheetId="27">STD.WELA10!$A$1:$P$38</definedName>
    <definedName name="_xlnm.Print_Area" localSheetId="22">UWDA5!$I$1:$P$92</definedName>
    <definedName name="_xlnm.Print_Titles" localSheetId="18">'adim. A1'!$1:$4</definedName>
    <definedName name="_xlnm.Print_Titles" localSheetId="41">COMP.S.A26!$1:$4</definedName>
    <definedName name="_xlnm.Print_Titles" localSheetId="40">'CONT-A25'!$1:$4</definedName>
    <definedName name="_xlnm.Print_Titles" localSheetId="21">FINA4!$1:$4</definedName>
    <definedName name="_xlnm.Print_Titles" localSheetId="47">'PART B'!$1:$3</definedName>
    <definedName name="_xlnm.Print_Titles" localSheetId="48">'PART C'!$1:$4</definedName>
    <definedName name="_xlnm.Print_Titles" localSheetId="42">SCT.THA27!$1:$4</definedName>
    <definedName name="_xlnm.Print_Titles" localSheetId="17">Sheet2!$35:$38</definedName>
    <definedName name="_xlnm.Print_Titles" localSheetId="22">UWDA5!$1:$4</definedName>
  </definedNames>
  <calcPr calcId="124519"/>
  <pivotCaches>
    <pivotCache cacheId="0" r:id="rId57"/>
  </pivotCaches>
  <fileRecoveryPr autoRecover="0"/>
</workbook>
</file>

<file path=xl/calcChain.xml><?xml version="1.0" encoding="utf-8"?>
<calcChain xmlns="http://schemas.openxmlformats.org/spreadsheetml/2006/main">
  <c r="D3" i="90"/>
  <c r="C14" i="96"/>
  <c r="C15"/>
  <c r="C16"/>
  <c r="C17"/>
  <c r="C18"/>
  <c r="C19"/>
  <c r="C20"/>
  <c r="C21"/>
  <c r="C22"/>
  <c r="C13"/>
  <c r="C3"/>
  <c r="C4"/>
  <c r="C5"/>
  <c r="C6"/>
  <c r="C7"/>
  <c r="C2"/>
  <c r="L2" i="97" l="1"/>
  <c r="K2"/>
  <c r="J2"/>
  <c r="C2"/>
  <c r="B2"/>
  <c r="L46" i="95" l="1"/>
  <c r="L45"/>
  <c r="K45"/>
  <c r="J45"/>
  <c r="I45"/>
  <c r="F45"/>
  <c r="E45"/>
  <c r="D45"/>
  <c r="C45"/>
  <c r="L16"/>
  <c r="L48" s="1"/>
  <c r="K16"/>
  <c r="J16"/>
  <c r="I16"/>
  <c r="F16"/>
  <c r="E16"/>
  <c r="C16"/>
  <c r="D7"/>
  <c r="D16" s="1"/>
  <c r="C9" i="90"/>
  <c r="E31" s="1"/>
  <c r="B11" i="87"/>
  <c r="C8" s="1"/>
  <c r="E44" i="70"/>
  <c r="K25" i="71"/>
  <c r="O46" i="41"/>
  <c r="N46"/>
  <c r="M46"/>
  <c r="P46"/>
  <c r="F17" i="71"/>
  <c r="K48" i="95" l="1"/>
  <c r="D48"/>
  <c r="J48"/>
  <c r="I48"/>
  <c r="F48"/>
  <c r="C48"/>
  <c r="C9" i="87"/>
  <c r="C6"/>
  <c r="C7"/>
  <c r="C5"/>
  <c r="C10"/>
  <c r="E48" i="95"/>
  <c r="D8" i="90"/>
  <c r="D7"/>
  <c r="D6"/>
  <c r="D5"/>
  <c r="D4"/>
  <c r="K46" i="95"/>
  <c r="C40" i="71"/>
  <c r="I102" i="40"/>
  <c r="C102"/>
  <c r="H47" i="41"/>
  <c r="C11" i="87" l="1"/>
  <c r="D9" i="90"/>
  <c r="K38" i="71"/>
  <c r="K37"/>
  <c r="K36"/>
  <c r="K35"/>
  <c r="K34"/>
  <c r="K33"/>
  <c r="K32"/>
  <c r="F250" i="40"/>
  <c r="L248" s="1"/>
  <c r="F240"/>
  <c r="L238" s="1"/>
  <c r="F235"/>
  <c r="L233" s="1"/>
  <c r="F223"/>
  <c r="F229"/>
  <c r="L227" s="1"/>
  <c r="F21"/>
  <c r="L10"/>
  <c r="L7"/>
  <c r="L5"/>
  <c r="F63" i="71"/>
  <c r="L63"/>
  <c r="K31"/>
  <c r="K30"/>
  <c r="K29"/>
  <c r="K28"/>
  <c r="K27"/>
  <c r="K26"/>
  <c r="K21"/>
  <c r="K20"/>
  <c r="K19"/>
  <c r="K18"/>
  <c r="K17"/>
  <c r="L39"/>
  <c r="K75"/>
  <c r="K74"/>
  <c r="K73"/>
  <c r="K72"/>
  <c r="K68"/>
  <c r="K65"/>
  <c r="K63"/>
  <c r="K61"/>
  <c r="K60"/>
  <c r="K57"/>
  <c r="K56"/>
  <c r="K55"/>
  <c r="K48"/>
  <c r="K45"/>
  <c r="K44"/>
  <c r="K43"/>
  <c r="K42"/>
  <c r="K13"/>
  <c r="K12"/>
  <c r="K11"/>
  <c r="K10"/>
  <c r="K9"/>
  <c r="K8"/>
  <c r="K7"/>
  <c r="K6"/>
  <c r="E75"/>
  <c r="E74"/>
  <c r="E73"/>
  <c r="E72"/>
  <c r="E68"/>
  <c r="E65"/>
  <c r="E63"/>
  <c r="E61"/>
  <c r="E60"/>
  <c r="E55"/>
  <c r="E48"/>
  <c r="E45"/>
  <c r="E44"/>
  <c r="E43"/>
  <c r="E42"/>
  <c r="E29"/>
  <c r="E28"/>
  <c r="E27"/>
  <c r="E26"/>
  <c r="E25"/>
  <c r="E24"/>
  <c r="E23"/>
  <c r="E22"/>
  <c r="E21"/>
  <c r="E20"/>
  <c r="E19"/>
  <c r="E18"/>
  <c r="E17"/>
  <c r="E13"/>
  <c r="E12"/>
  <c r="E11"/>
  <c r="E10"/>
  <c r="E9"/>
  <c r="E8"/>
  <c r="E7"/>
  <c r="E6"/>
  <c r="D7" i="33"/>
  <c r="L23" i="71"/>
  <c r="L75"/>
  <c r="L74"/>
  <c r="L73"/>
  <c r="L72"/>
  <c r="L65"/>
  <c r="L61"/>
  <c r="L60"/>
  <c r="L51"/>
  <c r="L48"/>
  <c r="L45"/>
  <c r="L44"/>
  <c r="L43"/>
  <c r="L42"/>
  <c r="L13"/>
  <c r="L12"/>
  <c r="L11"/>
  <c r="L10"/>
  <c r="L9"/>
  <c r="L8"/>
  <c r="L7"/>
  <c r="L6"/>
  <c r="O31" i="70" l="1"/>
  <c r="P8" i="60"/>
  <c r="O8"/>
  <c r="O9" i="57"/>
  <c r="P40" i="56"/>
  <c r="O9"/>
  <c r="H22" i="68"/>
  <c r="H21"/>
  <c r="H20"/>
  <c r="H19"/>
  <c r="H18"/>
  <c r="H17"/>
  <c r="H16"/>
  <c r="H15"/>
  <c r="H14"/>
  <c r="H13"/>
  <c r="H12"/>
  <c r="H11"/>
  <c r="H10"/>
  <c r="H9"/>
  <c r="H8"/>
  <c r="H7"/>
  <c r="H6"/>
  <c r="H80" i="63"/>
  <c r="H7" i="6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6"/>
  <c r="G3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6"/>
  <c r="P8" i="61" l="1"/>
  <c r="O8"/>
  <c r="P9" i="57"/>
  <c r="P9" i="56"/>
  <c r="H44" i="67"/>
  <c r="H42" i="54"/>
  <c r="H11" i="50"/>
  <c r="H10"/>
  <c r="H8"/>
  <c r="H7"/>
  <c r="P12" i="2"/>
  <c r="P61"/>
  <c r="P40" i="54"/>
  <c r="P42" s="1"/>
  <c r="M9" i="58"/>
  <c r="M40"/>
  <c r="M45" l="1"/>
  <c r="I23" i="75" s="1"/>
  <c r="L45" i="33"/>
  <c r="L97" i="75" s="1"/>
  <c r="K45" i="33"/>
  <c r="K97" i="75" s="1"/>
  <c r="J45" i="33"/>
  <c r="J97" i="75" s="1"/>
  <c r="I45" i="33"/>
  <c r="I97" i="75" s="1"/>
  <c r="F45" i="33"/>
  <c r="F97" i="75" s="1"/>
  <c r="E45" i="33"/>
  <c r="E97" i="75" s="1"/>
  <c r="D45" i="33"/>
  <c r="D97" i="75" s="1"/>
  <c r="C45" i="33"/>
  <c r="C97" i="75" s="1"/>
  <c r="L16" i="33"/>
  <c r="K16"/>
  <c r="J16"/>
  <c r="J96" i="75" s="1"/>
  <c r="I16" i="33"/>
  <c r="I96" i="75" s="1"/>
  <c r="F16" i="33"/>
  <c r="F96" i="75" s="1"/>
  <c r="E16" i="33"/>
  <c r="D16"/>
  <c r="D48" s="1"/>
  <c r="L70" i="71"/>
  <c r="L90" i="75" s="1"/>
  <c r="K70" i="71"/>
  <c r="K90" i="75" s="1"/>
  <c r="J70" i="71"/>
  <c r="J90" i="75" s="1"/>
  <c r="I70" i="71"/>
  <c r="I90" i="75" s="1"/>
  <c r="F70" i="71"/>
  <c r="F90" i="75" s="1"/>
  <c r="E70" i="71"/>
  <c r="E90" i="75" s="1"/>
  <c r="D70" i="71"/>
  <c r="D90" i="75" s="1"/>
  <c r="L66" i="71"/>
  <c r="L89" i="75" s="1"/>
  <c r="K66" i="71"/>
  <c r="K89" i="75" s="1"/>
  <c r="J66" i="71"/>
  <c r="J89" i="75" s="1"/>
  <c r="I66" i="71"/>
  <c r="I89" i="75" s="1"/>
  <c r="F66" i="71"/>
  <c r="F89" i="75" s="1"/>
  <c r="E66" i="71"/>
  <c r="E89" i="75" s="1"/>
  <c r="D66" i="71"/>
  <c r="D89" i="75" s="1"/>
  <c r="L64" i="71"/>
  <c r="L88" i="75" s="1"/>
  <c r="K64" i="71"/>
  <c r="K88" i="75" s="1"/>
  <c r="J64" i="71"/>
  <c r="J88" i="75" s="1"/>
  <c r="I64" i="71"/>
  <c r="I88" i="75" s="1"/>
  <c r="F64" i="71"/>
  <c r="F88" i="75" s="1"/>
  <c r="E64" i="71"/>
  <c r="E88" i="75" s="1"/>
  <c r="D64" i="71"/>
  <c r="D88" i="75" s="1"/>
  <c r="L62" i="71"/>
  <c r="L87" i="75" s="1"/>
  <c r="K62" i="71"/>
  <c r="K87" i="75" s="1"/>
  <c r="J62" i="71"/>
  <c r="J87" i="75" s="1"/>
  <c r="F62" i="71"/>
  <c r="F87" i="75" s="1"/>
  <c r="E62" i="71"/>
  <c r="E87" i="75" s="1"/>
  <c r="D62" i="71"/>
  <c r="D87" i="75" s="1"/>
  <c r="L58" i="71"/>
  <c r="L86" i="75" s="1"/>
  <c r="K58" i="71"/>
  <c r="K86" i="75" s="1"/>
  <c r="J58" i="71"/>
  <c r="J86" i="75" s="1"/>
  <c r="F58" i="71"/>
  <c r="F86" i="75" s="1"/>
  <c r="E58" i="71"/>
  <c r="E86" i="75" s="1"/>
  <c r="D58" i="71"/>
  <c r="D86" i="75" s="1"/>
  <c r="L52" i="71"/>
  <c r="L85" i="75" s="1"/>
  <c r="K52" i="71"/>
  <c r="K85" i="75" s="1"/>
  <c r="J52" i="71"/>
  <c r="J85" i="75" s="1"/>
  <c r="F52" i="71"/>
  <c r="F85" i="75" s="1"/>
  <c r="E52" i="71"/>
  <c r="E85" i="75" s="1"/>
  <c r="D52" i="71"/>
  <c r="D85" i="75" s="1"/>
  <c r="L49" i="71"/>
  <c r="L84" i="75" s="1"/>
  <c r="K49" i="71"/>
  <c r="K84" i="75" s="1"/>
  <c r="J49" i="71"/>
  <c r="J84" i="75" s="1"/>
  <c r="F49" i="71"/>
  <c r="F84" i="75" s="1"/>
  <c r="E49" i="71"/>
  <c r="E84" i="75" s="1"/>
  <c r="D49" i="71"/>
  <c r="D84" i="75" s="1"/>
  <c r="L46" i="71"/>
  <c r="L83" i="75" s="1"/>
  <c r="K46" i="71"/>
  <c r="K83" i="75" s="1"/>
  <c r="J46" i="71"/>
  <c r="J83" i="75" s="1"/>
  <c r="I46" i="71"/>
  <c r="I83" i="75" s="1"/>
  <c r="F46" i="71"/>
  <c r="F83" i="75" s="1"/>
  <c r="E46" i="71"/>
  <c r="E83" i="75" s="1"/>
  <c r="D46" i="71"/>
  <c r="D83" i="75" s="1"/>
  <c r="E40" i="71"/>
  <c r="E82" i="75" s="1"/>
  <c r="D40" i="71"/>
  <c r="D82" i="75" s="1"/>
  <c r="K39" i="71"/>
  <c r="J39"/>
  <c r="K23"/>
  <c r="J23"/>
  <c r="L14"/>
  <c r="L81" i="75" s="1"/>
  <c r="K14" i="71"/>
  <c r="K81" i="75" s="1"/>
  <c r="J14" i="71"/>
  <c r="J81" i="75" s="1"/>
  <c r="I14" i="71"/>
  <c r="I81" i="75" s="1"/>
  <c r="F14" i="71"/>
  <c r="E14"/>
  <c r="E81" i="75" s="1"/>
  <c r="D14" i="71"/>
  <c r="L257" i="40"/>
  <c r="L78" i="75" s="1"/>
  <c r="K257" i="40"/>
  <c r="K78" i="75" s="1"/>
  <c r="J257" i="40"/>
  <c r="J78" i="75" s="1"/>
  <c r="I257" i="40"/>
  <c r="I78" i="75" s="1"/>
  <c r="E257" i="40"/>
  <c r="E78" i="75" s="1"/>
  <c r="D257" i="40"/>
  <c r="D78" i="75" s="1"/>
  <c r="L251" i="40"/>
  <c r="L77" i="75" s="1"/>
  <c r="K251" i="40"/>
  <c r="K77" i="75" s="1"/>
  <c r="J251" i="40"/>
  <c r="J77" i="75" s="1"/>
  <c r="I251" i="40"/>
  <c r="I77" i="75" s="1"/>
  <c r="F251" i="40"/>
  <c r="F77" i="75" s="1"/>
  <c r="E251" i="40"/>
  <c r="E77" i="75" s="1"/>
  <c r="D251" i="40"/>
  <c r="D77" i="75" s="1"/>
  <c r="L246" i="40"/>
  <c r="L76" i="75" s="1"/>
  <c r="K246" i="40"/>
  <c r="K76" i="75" s="1"/>
  <c r="J246" i="40"/>
  <c r="J76" i="75" s="1"/>
  <c r="I246" i="40"/>
  <c r="I76" i="75" s="1"/>
  <c r="E246" i="40"/>
  <c r="E76" i="75" s="1"/>
  <c r="D246" i="40"/>
  <c r="D76" i="75" s="1"/>
  <c r="L241" i="40"/>
  <c r="L75" i="75" s="1"/>
  <c r="K241" i="40"/>
  <c r="K75" i="75" s="1"/>
  <c r="J241" i="40"/>
  <c r="J75" i="75" s="1"/>
  <c r="I241" i="40"/>
  <c r="I75" i="75" s="1"/>
  <c r="E241" i="40"/>
  <c r="E75" i="75" s="1"/>
  <c r="D241" i="40"/>
  <c r="D75" i="75" s="1"/>
  <c r="L236" i="40"/>
  <c r="L74" i="75" s="1"/>
  <c r="K236" i="40"/>
  <c r="K74" i="75" s="1"/>
  <c r="J236" i="40"/>
  <c r="J74" i="75" s="1"/>
  <c r="I236" i="40"/>
  <c r="I74" i="75" s="1"/>
  <c r="E236" i="40"/>
  <c r="E74" i="75" s="1"/>
  <c r="D236" i="40"/>
  <c r="D74" i="75" s="1"/>
  <c r="L230" i="40"/>
  <c r="L73" i="75" s="1"/>
  <c r="K230" i="40"/>
  <c r="K73" i="75" s="1"/>
  <c r="J230" i="40"/>
  <c r="J73" i="75" s="1"/>
  <c r="E230" i="40"/>
  <c r="E73" i="75" s="1"/>
  <c r="D230" i="40"/>
  <c r="D73" i="75" s="1"/>
  <c r="L225" i="40"/>
  <c r="L72" i="75" s="1"/>
  <c r="K225" i="40"/>
  <c r="K72" i="75" s="1"/>
  <c r="J225" i="40"/>
  <c r="J72" i="75" s="1"/>
  <c r="I225" i="40"/>
  <c r="I72" i="75" s="1"/>
  <c r="E225" i="40"/>
  <c r="E72" i="75" s="1"/>
  <c r="D225" i="40"/>
  <c r="D72" i="75" s="1"/>
  <c r="L219" i="40"/>
  <c r="L71" i="75" s="1"/>
  <c r="K219" i="40"/>
  <c r="K71" i="75" s="1"/>
  <c r="J219" i="40"/>
  <c r="J71" i="75" s="1"/>
  <c r="I219" i="40"/>
  <c r="I71" i="75" s="1"/>
  <c r="E219" i="40"/>
  <c r="E71" i="75" s="1"/>
  <c r="D219" i="40"/>
  <c r="D71" i="75" s="1"/>
  <c r="L213" i="40"/>
  <c r="L70" i="75" s="1"/>
  <c r="K213" i="40"/>
  <c r="K70" i="75" s="1"/>
  <c r="J213" i="40"/>
  <c r="J70" i="75" s="1"/>
  <c r="I213" i="40"/>
  <c r="I70" i="75" s="1"/>
  <c r="F213" i="40"/>
  <c r="F70" i="75" s="1"/>
  <c r="E213" i="40"/>
  <c r="E70" i="75" s="1"/>
  <c r="D213" i="40"/>
  <c r="D70" i="75" s="1"/>
  <c r="L208" i="40"/>
  <c r="L69" i="75" s="1"/>
  <c r="K208" i="40"/>
  <c r="K69" i="75" s="1"/>
  <c r="J208" i="40"/>
  <c r="J69" i="75" s="1"/>
  <c r="I208" i="40"/>
  <c r="I69" i="75" s="1"/>
  <c r="E208" i="40"/>
  <c r="E69" i="75" s="1"/>
  <c r="D208" i="40"/>
  <c r="D69" i="75" s="1"/>
  <c r="L202" i="40"/>
  <c r="L68" i="75" s="1"/>
  <c r="K202" i="40"/>
  <c r="K68" i="75" s="1"/>
  <c r="J202" i="40"/>
  <c r="J68" i="75" s="1"/>
  <c r="I202" i="40"/>
  <c r="I68" i="75" s="1"/>
  <c r="E202" i="40"/>
  <c r="E68" i="75" s="1"/>
  <c r="D202" i="40"/>
  <c r="D68" i="75" s="1"/>
  <c r="L195" i="40"/>
  <c r="L67" i="75" s="1"/>
  <c r="K195" i="40"/>
  <c r="K67" i="75" s="1"/>
  <c r="J195" i="40"/>
  <c r="J67" i="75" s="1"/>
  <c r="I195" i="40"/>
  <c r="I67" i="75" s="1"/>
  <c r="E195" i="40"/>
  <c r="E67" i="75" s="1"/>
  <c r="D195" i="40"/>
  <c r="D67" i="75" s="1"/>
  <c r="L186" i="40"/>
  <c r="L66" i="75" s="1"/>
  <c r="K186" i="40"/>
  <c r="K66" i="75" s="1"/>
  <c r="J186" i="40"/>
  <c r="J66" i="75" s="1"/>
  <c r="I186" i="40"/>
  <c r="I66" i="75" s="1"/>
  <c r="E186" i="40"/>
  <c r="E66" i="75" s="1"/>
  <c r="D186" i="40"/>
  <c r="D66" i="75" s="1"/>
  <c r="C186" i="40"/>
  <c r="C66" i="75" s="1"/>
  <c r="L176" i="40"/>
  <c r="L65" i="75" s="1"/>
  <c r="K176" i="40"/>
  <c r="K65" i="75" s="1"/>
  <c r="J176" i="40"/>
  <c r="J65" i="75" s="1"/>
  <c r="I176" i="40"/>
  <c r="I65" i="75" s="1"/>
  <c r="E176" i="40"/>
  <c r="E65" i="75" s="1"/>
  <c r="D176" i="40"/>
  <c r="D65" i="75" s="1"/>
  <c r="L169" i="40"/>
  <c r="L64" i="75" s="1"/>
  <c r="K169" i="40"/>
  <c r="K64" i="75" s="1"/>
  <c r="J169" i="40"/>
  <c r="J64" i="75" s="1"/>
  <c r="I169" i="40"/>
  <c r="I64" i="75" s="1"/>
  <c r="E169" i="40"/>
  <c r="E64" i="75" s="1"/>
  <c r="D169" i="40"/>
  <c r="D64" i="75" s="1"/>
  <c r="L157" i="40"/>
  <c r="L63" i="75" s="1"/>
  <c r="K157" i="40"/>
  <c r="K63" i="75" s="1"/>
  <c r="J157" i="40"/>
  <c r="J63" i="75" s="1"/>
  <c r="I157" i="40"/>
  <c r="I63" i="75" s="1"/>
  <c r="E157" i="40"/>
  <c r="E63" i="75" s="1"/>
  <c r="D157" i="40"/>
  <c r="D63" i="75" s="1"/>
  <c r="L151" i="40"/>
  <c r="L62" i="75" s="1"/>
  <c r="K151" i="40"/>
  <c r="K62" i="75" s="1"/>
  <c r="J151" i="40"/>
  <c r="J62" i="75" s="1"/>
  <c r="I151" i="40"/>
  <c r="I62" i="75" s="1"/>
  <c r="E151" i="40"/>
  <c r="E62" i="75" s="1"/>
  <c r="D151" i="40"/>
  <c r="D62" i="75" s="1"/>
  <c r="E145" i="40"/>
  <c r="E61" i="75" s="1"/>
  <c r="D145" i="40"/>
  <c r="D61" i="75" s="1"/>
  <c r="L138" i="40"/>
  <c r="L60" i="75" s="1"/>
  <c r="K138" i="40"/>
  <c r="K60" i="75" s="1"/>
  <c r="J138" i="40"/>
  <c r="J60" i="75" s="1"/>
  <c r="I138" i="40"/>
  <c r="I60" i="75" s="1"/>
  <c r="E138" i="40"/>
  <c r="E60" i="75" s="1"/>
  <c r="D138" i="40"/>
  <c r="D60" i="75" s="1"/>
  <c r="E132" i="40"/>
  <c r="E59" i="75" s="1"/>
  <c r="D132" i="40"/>
  <c r="D59" i="75" s="1"/>
  <c r="L125" i="40"/>
  <c r="L58" i="75" s="1"/>
  <c r="K125" i="40"/>
  <c r="K58" i="75" s="1"/>
  <c r="J125" i="40"/>
  <c r="J58" i="75" s="1"/>
  <c r="I125" i="40"/>
  <c r="I58" i="75" s="1"/>
  <c r="E125" i="40"/>
  <c r="E58" i="75" s="1"/>
  <c r="D125" i="40"/>
  <c r="D58" i="75" s="1"/>
  <c r="L107" i="40"/>
  <c r="L55" i="75" s="1"/>
  <c r="K107" i="40"/>
  <c r="K55" i="75" s="1"/>
  <c r="J107" i="40"/>
  <c r="J55" i="75" s="1"/>
  <c r="I107" i="40"/>
  <c r="I55" i="75" s="1"/>
  <c r="E107" i="40"/>
  <c r="E55" i="75" s="1"/>
  <c r="D107" i="40"/>
  <c r="D55" i="75" s="1"/>
  <c r="K102" i="40"/>
  <c r="K54" i="75" s="1"/>
  <c r="J102" i="40"/>
  <c r="J54" i="75" s="1"/>
  <c r="E102" i="40"/>
  <c r="E54" i="75" s="1"/>
  <c r="D102" i="40"/>
  <c r="D54" i="75" s="1"/>
  <c r="C54"/>
  <c r="L89" i="40"/>
  <c r="L53" i="75" s="1"/>
  <c r="K89" i="40"/>
  <c r="K53" i="75" s="1"/>
  <c r="J89" i="40"/>
  <c r="J53" i="75" s="1"/>
  <c r="I89" i="40"/>
  <c r="I53" i="75" s="1"/>
  <c r="E89" i="40"/>
  <c r="E53" i="75" s="1"/>
  <c r="D89" i="40"/>
  <c r="D53" i="75" s="1"/>
  <c r="L82" i="40"/>
  <c r="L52" i="75" s="1"/>
  <c r="K82" i="40"/>
  <c r="K52" i="75" s="1"/>
  <c r="J82" i="40"/>
  <c r="J52" i="75" s="1"/>
  <c r="I82" i="40"/>
  <c r="I52" i="75" s="1"/>
  <c r="E82" i="40"/>
  <c r="E52" i="75" s="1"/>
  <c r="D82" i="40"/>
  <c r="D52" i="75" s="1"/>
  <c r="L75" i="40"/>
  <c r="L51" i="75" s="1"/>
  <c r="K75" i="40"/>
  <c r="K51" i="75" s="1"/>
  <c r="J75" i="40"/>
  <c r="J51" i="75" s="1"/>
  <c r="I75" i="40"/>
  <c r="I51" i="75" s="1"/>
  <c r="E75" i="40"/>
  <c r="E51" i="75" s="1"/>
  <c r="D75" i="40"/>
  <c r="D51" i="75" s="1"/>
  <c r="L69" i="40"/>
  <c r="L50" i="75" s="1"/>
  <c r="K69" i="40"/>
  <c r="K50" i="75" s="1"/>
  <c r="J69" i="40"/>
  <c r="J50" i="75" s="1"/>
  <c r="E69" i="40"/>
  <c r="E50" i="75" s="1"/>
  <c r="D69" i="40"/>
  <c r="D50" i="75" s="1"/>
  <c r="L64" i="40"/>
  <c r="L49" i="75" s="1"/>
  <c r="K64" i="40"/>
  <c r="K49" i="75" s="1"/>
  <c r="J64" i="40"/>
  <c r="J49" i="75" s="1"/>
  <c r="I64" i="40"/>
  <c r="I49" i="75" s="1"/>
  <c r="F64" i="40"/>
  <c r="F49" i="75" s="1"/>
  <c r="E64" i="40"/>
  <c r="E49" i="75" s="1"/>
  <c r="D64" i="40"/>
  <c r="D49" i="75" s="1"/>
  <c r="L58" i="40"/>
  <c r="L48" i="75" s="1"/>
  <c r="K58" i="40"/>
  <c r="K48" i="75" s="1"/>
  <c r="J58" i="40"/>
  <c r="J48" i="75" s="1"/>
  <c r="I58" i="40"/>
  <c r="I48" i="75" s="1"/>
  <c r="E58" i="40"/>
  <c r="E48" i="75" s="1"/>
  <c r="D58" i="40"/>
  <c r="D48" i="75" s="1"/>
  <c r="L52" i="40"/>
  <c r="L47" i="75" s="1"/>
  <c r="K52" i="40"/>
  <c r="K47" i="75" s="1"/>
  <c r="J52" i="40"/>
  <c r="J47" i="75" s="1"/>
  <c r="I52" i="40"/>
  <c r="I47" i="75" s="1"/>
  <c r="F52" i="40"/>
  <c r="F47" i="75" s="1"/>
  <c r="E52" i="40"/>
  <c r="E47" i="75" s="1"/>
  <c r="D52" i="40"/>
  <c r="D47" i="75" s="1"/>
  <c r="L46" i="40"/>
  <c r="L46" i="75" s="1"/>
  <c r="K46" i="40"/>
  <c r="K46" i="75" s="1"/>
  <c r="J46" i="40"/>
  <c r="J46" i="75" s="1"/>
  <c r="I46" i="40"/>
  <c r="I46" i="75" s="1"/>
  <c r="F46" i="40"/>
  <c r="F46" i="75" s="1"/>
  <c r="E46" i="40"/>
  <c r="E46" i="75" s="1"/>
  <c r="D46" i="40"/>
  <c r="D46" i="75" s="1"/>
  <c r="L40" i="40"/>
  <c r="L45" i="75" s="1"/>
  <c r="K40" i="40"/>
  <c r="K45" i="75" s="1"/>
  <c r="J40" i="40"/>
  <c r="J45" i="75" s="1"/>
  <c r="I40" i="40"/>
  <c r="I45" i="75" s="1"/>
  <c r="E40" i="40"/>
  <c r="E45" i="75" s="1"/>
  <c r="D40" i="40"/>
  <c r="D45" i="75" s="1"/>
  <c r="L35" i="40"/>
  <c r="L44" i="75" s="1"/>
  <c r="K35" i="40"/>
  <c r="K44" i="75" s="1"/>
  <c r="J35" i="40"/>
  <c r="J44" i="75" s="1"/>
  <c r="I35" i="40"/>
  <c r="I44" i="75" s="1"/>
  <c r="F35" i="40"/>
  <c r="F44" i="75" s="1"/>
  <c r="E35" i="40"/>
  <c r="E44" i="75" s="1"/>
  <c r="D35" i="40"/>
  <c r="D44" i="75" s="1"/>
  <c r="L29" i="40"/>
  <c r="L43" i="75" s="1"/>
  <c r="K29" i="40"/>
  <c r="K43" i="75" s="1"/>
  <c r="J29" i="40"/>
  <c r="J43" i="75" s="1"/>
  <c r="I29" i="40"/>
  <c r="I43" i="75" s="1"/>
  <c r="E29" i="40"/>
  <c r="E43" i="75" s="1"/>
  <c r="D29" i="40"/>
  <c r="D43" i="75" s="1"/>
  <c r="L24" i="40"/>
  <c r="L42" i="75" s="1"/>
  <c r="K24" i="40"/>
  <c r="K42" i="75" s="1"/>
  <c r="J24" i="40"/>
  <c r="J42" i="75" s="1"/>
  <c r="I24" i="40"/>
  <c r="I42" i="75" s="1"/>
  <c r="E24" i="40"/>
  <c r="E42" i="75" s="1"/>
  <c r="D24" i="40"/>
  <c r="D42" i="75" s="1"/>
  <c r="K18" i="40"/>
  <c r="K41" i="75" s="1"/>
  <c r="J18" i="40"/>
  <c r="J41" i="75" s="1"/>
  <c r="E18" i="40"/>
  <c r="E41" i="75" s="1"/>
  <c r="D18" i="40"/>
  <c r="D41" i="75" s="1"/>
  <c r="K13" i="40"/>
  <c r="K40" i="75" s="1"/>
  <c r="J13" i="40"/>
  <c r="J40" i="75" s="1"/>
  <c r="I13" i="40"/>
  <c r="I40" i="75" s="1"/>
  <c r="E13" i="40"/>
  <c r="E40" i="75" s="1"/>
  <c r="D13" i="40"/>
  <c r="D40" i="75" s="1"/>
  <c r="L8" i="40"/>
  <c r="L39" i="75" s="1"/>
  <c r="K8" i="40"/>
  <c r="K39" i="75" s="1"/>
  <c r="J8" i="40"/>
  <c r="J39" i="75" s="1"/>
  <c r="I8" i="40"/>
  <c r="I39" i="75" s="1"/>
  <c r="F8" i="40"/>
  <c r="F39" i="75" s="1"/>
  <c r="E8" i="40"/>
  <c r="E39" i="75" s="1"/>
  <c r="D8" i="40"/>
  <c r="D39" i="75" s="1"/>
  <c r="C8" i="40"/>
  <c r="C39" i="75" s="1"/>
  <c r="P29" i="46"/>
  <c r="O29"/>
  <c r="N29"/>
  <c r="M29"/>
  <c r="O36" i="45"/>
  <c r="N36"/>
  <c r="M36"/>
  <c r="P52" i="44"/>
  <c r="O52"/>
  <c r="N52"/>
  <c r="P23"/>
  <c r="O23"/>
  <c r="N23"/>
  <c r="M23"/>
  <c r="M52"/>
  <c r="G76" i="43"/>
  <c r="E8" i="75" s="1"/>
  <c r="F76" i="43"/>
  <c r="D8" i="75" s="1"/>
  <c r="E76" i="43"/>
  <c r="C8" i="75" s="1"/>
  <c r="H76" i="43"/>
  <c r="F8" i="75" s="1"/>
  <c r="P61" i="43"/>
  <c r="O61"/>
  <c r="N61"/>
  <c r="M61"/>
  <c r="P31" i="42"/>
  <c r="O31"/>
  <c r="N31"/>
  <c r="M31"/>
  <c r="P33" i="62"/>
  <c r="P45" s="1"/>
  <c r="L26" i="75" s="1"/>
  <c r="O33" i="62"/>
  <c r="O45" s="1"/>
  <c r="K26" i="75" s="1"/>
  <c r="N33" i="62"/>
  <c r="M33"/>
  <c r="H45"/>
  <c r="F26" i="75" s="1"/>
  <c r="G45" i="62"/>
  <c r="E26" i="75" s="1"/>
  <c r="F45" i="62"/>
  <c r="D26" i="75" s="1"/>
  <c r="E45" i="62"/>
  <c r="C26" i="75" s="1"/>
  <c r="P32" i="63"/>
  <c r="O32"/>
  <c r="N32"/>
  <c r="M32"/>
  <c r="M80" s="1"/>
  <c r="I27" i="75" s="1"/>
  <c r="P37" i="65"/>
  <c r="O37"/>
  <c r="N37"/>
  <c r="M37"/>
  <c r="P10"/>
  <c r="O10"/>
  <c r="N10"/>
  <c r="H41"/>
  <c r="F29" i="75" s="1"/>
  <c r="G41" i="65"/>
  <c r="F41"/>
  <c r="D29" i="75" s="1"/>
  <c r="E41" i="65"/>
  <c r="C29" i="75" s="1"/>
  <c r="F30"/>
  <c r="G44" i="67"/>
  <c r="E30" i="75" s="1"/>
  <c r="F44" i="67"/>
  <c r="D30" i="75" s="1"/>
  <c r="E44" i="67"/>
  <c r="C30" i="75" s="1"/>
  <c r="O34" i="67"/>
  <c r="N34"/>
  <c r="M34"/>
  <c r="P34"/>
  <c r="H44" i="68"/>
  <c r="G44"/>
  <c r="E31" i="75" s="1"/>
  <c r="F44" i="68"/>
  <c r="D31" i="75" s="1"/>
  <c r="E44" i="68"/>
  <c r="C31" i="75" s="1"/>
  <c r="P33" i="68"/>
  <c r="O33"/>
  <c r="N33"/>
  <c r="M33"/>
  <c r="P27" i="69"/>
  <c r="O27"/>
  <c r="N27"/>
  <c r="H43"/>
  <c r="F32" i="75" s="1"/>
  <c r="G43" i="69"/>
  <c r="F43"/>
  <c r="D32" i="75" s="1"/>
  <c r="E43" i="69"/>
  <c r="C32" i="75" s="1"/>
  <c r="P40" i="55"/>
  <c r="L93" i="75"/>
  <c r="K93"/>
  <c r="J93"/>
  <c r="I93"/>
  <c r="F93"/>
  <c r="E93"/>
  <c r="D93"/>
  <c r="C93"/>
  <c r="L92"/>
  <c r="K92"/>
  <c r="J92"/>
  <c r="I92"/>
  <c r="F92"/>
  <c r="E92"/>
  <c r="D92"/>
  <c r="C92"/>
  <c r="L91"/>
  <c r="K91"/>
  <c r="J91"/>
  <c r="I91"/>
  <c r="F91"/>
  <c r="E91"/>
  <c r="D91"/>
  <c r="C91"/>
  <c r="C82"/>
  <c r="I54"/>
  <c r="C33"/>
  <c r="C23"/>
  <c r="L19"/>
  <c r="F19"/>
  <c r="P40" i="53"/>
  <c r="O40"/>
  <c r="N40"/>
  <c r="M40"/>
  <c r="H45"/>
  <c r="F18" i="75" s="1"/>
  <c r="G45" i="53"/>
  <c r="E18" i="75" s="1"/>
  <c r="F45" i="53"/>
  <c r="D18" i="75" s="1"/>
  <c r="E45" i="53"/>
  <c r="C18" i="75" s="1"/>
  <c r="P9" i="53"/>
  <c r="O9"/>
  <c r="N9"/>
  <c r="P41" i="52"/>
  <c r="O41"/>
  <c r="N41"/>
  <c r="M41"/>
  <c r="P10"/>
  <c r="O10"/>
  <c r="N10"/>
  <c r="H44"/>
  <c r="F17" i="75" s="1"/>
  <c r="G44" i="52"/>
  <c r="E17" i="75" s="1"/>
  <c r="F44" i="52"/>
  <c r="D17" i="75" s="1"/>
  <c r="E44" i="52"/>
  <c r="C17" i="75" s="1"/>
  <c r="P40" i="51"/>
  <c r="O40"/>
  <c r="N40"/>
  <c r="M40"/>
  <c r="M44" s="1"/>
  <c r="I16" i="75" s="1"/>
  <c r="P9" i="51"/>
  <c r="O9"/>
  <c r="H44"/>
  <c r="F16" i="75" s="1"/>
  <c r="G44" i="51"/>
  <c r="E16" i="75" s="1"/>
  <c r="F44" i="51"/>
  <c r="D16" i="75" s="1"/>
  <c r="E44" i="51"/>
  <c r="C16" i="75" s="1"/>
  <c r="G46" i="50"/>
  <c r="E15" i="75" s="1"/>
  <c r="F46" i="50"/>
  <c r="D15" i="75" s="1"/>
  <c r="E46" i="50"/>
  <c r="C15" i="75" s="1"/>
  <c r="P31" i="49"/>
  <c r="O31"/>
  <c r="N31"/>
  <c r="M31"/>
  <c r="H38"/>
  <c r="F14" i="75" s="1"/>
  <c r="G38" i="49"/>
  <c r="E14" i="75" s="1"/>
  <c r="F38" i="49"/>
  <c r="D14" i="75" s="1"/>
  <c r="E38" i="49"/>
  <c r="C14" i="75" s="1"/>
  <c r="P8" i="49"/>
  <c r="O8"/>
  <c r="P8" i="48"/>
  <c r="O8"/>
  <c r="N8"/>
  <c r="H40"/>
  <c r="F13" i="75" s="1"/>
  <c r="G40" i="48"/>
  <c r="E13" i="75" s="1"/>
  <c r="F40" i="48"/>
  <c r="D13" i="75" s="1"/>
  <c r="E40" i="48"/>
  <c r="C13" i="75" s="1"/>
  <c r="P10" i="47"/>
  <c r="O10"/>
  <c r="N10"/>
  <c r="P29"/>
  <c r="O29"/>
  <c r="N29"/>
  <c r="M29"/>
  <c r="H39"/>
  <c r="F12" i="75" s="1"/>
  <c r="G39" i="47"/>
  <c r="E12" i="75" s="1"/>
  <c r="F39" i="47"/>
  <c r="D12" i="75" s="1"/>
  <c r="E39" i="47"/>
  <c r="C12" i="75" s="1"/>
  <c r="P9" i="46"/>
  <c r="O9"/>
  <c r="N9"/>
  <c r="H47"/>
  <c r="F11" i="75" s="1"/>
  <c r="G47" i="46"/>
  <c r="E11" i="75" s="1"/>
  <c r="F47" i="46"/>
  <c r="D11" i="75" s="1"/>
  <c r="E47" i="46"/>
  <c r="C11" i="75" s="1"/>
  <c r="P36" i="45"/>
  <c r="P11"/>
  <c r="O11"/>
  <c r="N11"/>
  <c r="H47"/>
  <c r="F10" i="75" s="1"/>
  <c r="G47" i="45"/>
  <c r="E10" i="75" s="1"/>
  <c r="F47" i="45"/>
  <c r="D10" i="75" s="1"/>
  <c r="E47" i="45"/>
  <c r="C10" i="75" s="1"/>
  <c r="H91" i="44"/>
  <c r="F9" i="75" s="1"/>
  <c r="G91" i="44"/>
  <c r="E9" i="75" s="1"/>
  <c r="F91" i="44"/>
  <c r="D9" i="75" s="1"/>
  <c r="H37" i="42"/>
  <c r="F7" i="75" s="1"/>
  <c r="G37" i="42"/>
  <c r="E7" i="75" s="1"/>
  <c r="F37" i="42"/>
  <c r="D7" i="75" s="1"/>
  <c r="E37" i="42"/>
  <c r="C7" i="75" s="1"/>
  <c r="P47" i="41"/>
  <c r="L6" i="75" s="1"/>
  <c r="O47" i="41"/>
  <c r="K6" i="75" s="1"/>
  <c r="F6"/>
  <c r="G47" i="41"/>
  <c r="E6" i="75" s="1"/>
  <c r="F47" i="41"/>
  <c r="D6" i="75" s="1"/>
  <c r="E47" i="41"/>
  <c r="C6" i="75" s="1"/>
  <c r="P90" i="2"/>
  <c r="H90"/>
  <c r="F5" i="75" s="1"/>
  <c r="G90" i="2"/>
  <c r="E5" i="75" s="1"/>
  <c r="F90" i="2"/>
  <c r="D5" i="75" s="1"/>
  <c r="E90" i="2"/>
  <c r="C5" i="75" s="1"/>
  <c r="L97" i="40"/>
  <c r="L102" s="1"/>
  <c r="L54" i="75" s="1"/>
  <c r="F102" i="40"/>
  <c r="F54" i="75" s="1"/>
  <c r="F236" i="40"/>
  <c r="F74" i="75" s="1"/>
  <c r="F230" i="40"/>
  <c r="F73" i="75" s="1"/>
  <c r="F225" i="40"/>
  <c r="F72" i="75" s="1"/>
  <c r="F216" i="40"/>
  <c r="F219" s="1"/>
  <c r="F71" i="75" s="1"/>
  <c r="F55" i="40"/>
  <c r="F58" s="1"/>
  <c r="F48" i="75" s="1"/>
  <c r="F205" i="40"/>
  <c r="F208" s="1"/>
  <c r="F69" i="75" s="1"/>
  <c r="F148" i="40"/>
  <c r="F151" s="1"/>
  <c r="F62" i="75" s="1"/>
  <c r="F141" i="40"/>
  <c r="F145" s="1"/>
  <c r="F61" i="75" s="1"/>
  <c r="F154" i="40"/>
  <c r="F157" s="1"/>
  <c r="F63" i="75" s="1"/>
  <c r="F67" i="40"/>
  <c r="F69" s="1"/>
  <c r="F50" i="75" s="1"/>
  <c r="F72" i="40"/>
  <c r="F75" s="1"/>
  <c r="F51" i="75" s="1"/>
  <c r="F161" i="40"/>
  <c r="F169" s="1"/>
  <c r="F64" i="75" s="1"/>
  <c r="F179" i="40"/>
  <c r="F186" s="1"/>
  <c r="F66" i="75" s="1"/>
  <c r="F38" i="40"/>
  <c r="F40" s="1"/>
  <c r="F45" i="75" s="1"/>
  <c r="F135" i="40"/>
  <c r="F138" s="1"/>
  <c r="F60" i="75" s="1"/>
  <c r="F128" i="40"/>
  <c r="F132" s="1"/>
  <c r="F59" i="75" s="1"/>
  <c r="F244" i="40"/>
  <c r="F246" s="1"/>
  <c r="F76" i="75" s="1"/>
  <c r="F254" i="40"/>
  <c r="F257" s="1"/>
  <c r="F78" i="75" s="1"/>
  <c r="F172" i="40"/>
  <c r="F176" s="1"/>
  <c r="F65" i="75" s="1"/>
  <c r="F86" i="40"/>
  <c r="F89" s="1"/>
  <c r="F53" i="75" s="1"/>
  <c r="F122" i="40"/>
  <c r="F125" s="1"/>
  <c r="F58" i="75" s="1"/>
  <c r="F27" i="40"/>
  <c r="F29" s="1"/>
  <c r="F43" i="75" s="1"/>
  <c r="F105" i="40"/>
  <c r="F107" s="1"/>
  <c r="F55" i="75" s="1"/>
  <c r="F189" i="40"/>
  <c r="F195" s="1"/>
  <c r="F67" i="75" s="1"/>
  <c r="F24" i="40"/>
  <c r="F42" i="75" s="1"/>
  <c r="F78" i="40"/>
  <c r="F82" s="1"/>
  <c r="F52" i="75" s="1"/>
  <c r="F199" i="40"/>
  <c r="F202" s="1"/>
  <c r="F68" i="75" s="1"/>
  <c r="P39" i="60"/>
  <c r="P45" s="1"/>
  <c r="L24" i="75" s="1"/>
  <c r="P8" i="67"/>
  <c r="O38" i="50"/>
  <c r="N38"/>
  <c r="M38"/>
  <c r="P38"/>
  <c r="P9"/>
  <c r="O9"/>
  <c r="P38" i="61"/>
  <c r="P43" s="1"/>
  <c r="L25" i="75" s="1"/>
  <c r="P10" i="42"/>
  <c r="O10"/>
  <c r="O13" i="70"/>
  <c r="O44" s="1"/>
  <c r="O41" i="64"/>
  <c r="O38" i="61"/>
  <c r="O43" s="1"/>
  <c r="K25" i="75" s="1"/>
  <c r="O39" i="60"/>
  <c r="O45" s="1"/>
  <c r="K24" i="75" s="1"/>
  <c r="O40" i="56"/>
  <c r="O40" i="55"/>
  <c r="O40" i="54"/>
  <c r="O42" s="1"/>
  <c r="K19" i="75" s="1"/>
  <c r="G42" i="54"/>
  <c r="E19" i="75" s="1"/>
  <c r="F42" i="54"/>
  <c r="D19" i="75" s="1"/>
  <c r="O12" i="2"/>
  <c r="O61"/>
  <c r="I58" i="71"/>
  <c r="I86" i="75" s="1"/>
  <c r="I52" i="71"/>
  <c r="I85" i="75" s="1"/>
  <c r="F40" i="71"/>
  <c r="F82" i="75" s="1"/>
  <c r="I62" i="71"/>
  <c r="I87" i="75" s="1"/>
  <c r="C70" i="71"/>
  <c r="C90" i="75" s="1"/>
  <c r="C66" i="71"/>
  <c r="C89" i="75" s="1"/>
  <c r="C64" i="71"/>
  <c r="C88" i="75" s="1"/>
  <c r="C62" i="71"/>
  <c r="C87" i="75" s="1"/>
  <c r="M31" i="70"/>
  <c r="H43" i="57"/>
  <c r="F22" i="75" s="1"/>
  <c r="G43" i="57"/>
  <c r="E22" i="75" s="1"/>
  <c r="F43" i="57"/>
  <c r="D22" i="75" s="1"/>
  <c r="E43" i="57"/>
  <c r="C22" i="75" s="1"/>
  <c r="E44" i="56"/>
  <c r="C21" i="75" s="1"/>
  <c r="H46" i="55"/>
  <c r="F20" i="75" s="1"/>
  <c r="G46" i="55"/>
  <c r="E20" i="75" s="1"/>
  <c r="F46" i="55"/>
  <c r="D20" i="75" s="1"/>
  <c r="E46" i="55"/>
  <c r="C20" i="75" s="1"/>
  <c r="E42" i="54"/>
  <c r="C19" i="75" s="1"/>
  <c r="N31" i="70"/>
  <c r="O8" i="69"/>
  <c r="P8"/>
  <c r="O8" i="67"/>
  <c r="N8"/>
  <c r="F81" i="75" l="1"/>
  <c r="F94" s="1"/>
  <c r="F76" i="71"/>
  <c r="N47" i="45"/>
  <c r="J10" i="75" s="1"/>
  <c r="P44" i="67"/>
  <c r="M176" i="40"/>
  <c r="K48" i="33"/>
  <c r="F48"/>
  <c r="L48"/>
  <c r="D96" i="75"/>
  <c r="P43" i="69"/>
  <c r="P41" i="65"/>
  <c r="L29" i="75" s="1"/>
  <c r="P47" i="46"/>
  <c r="L11" i="75" s="1"/>
  <c r="O44" i="51"/>
  <c r="K16" i="75" s="1"/>
  <c r="M91" i="44"/>
  <c r="I9" i="75" s="1"/>
  <c r="P38" i="49"/>
  <c r="L14" i="75" s="1"/>
  <c r="J48" i="33"/>
  <c r="O43" i="69"/>
  <c r="N91" i="44"/>
  <c r="J9" i="75" s="1"/>
  <c r="E29"/>
  <c r="E48" i="33"/>
  <c r="E96" i="75"/>
  <c r="K96"/>
  <c r="D76" i="71"/>
  <c r="K40"/>
  <c r="K76" s="1"/>
  <c r="O46" i="50"/>
  <c r="K15" i="75" s="1"/>
  <c r="O90" i="2"/>
  <c r="P91" i="44"/>
  <c r="L9" i="75" s="1"/>
  <c r="P39" i="47"/>
  <c r="L12" i="75" s="1"/>
  <c r="O45" i="53"/>
  <c r="K18" i="75" s="1"/>
  <c r="O44" i="52"/>
  <c r="K17" i="75" s="1"/>
  <c r="O38" i="49"/>
  <c r="K14" i="75" s="1"/>
  <c r="O91" i="44"/>
  <c r="K9" i="75" s="1"/>
  <c r="N44" i="67"/>
  <c r="N41" i="65"/>
  <c r="J29" i="75" s="1"/>
  <c r="L5"/>
  <c r="N44" i="52"/>
  <c r="J17" i="75" s="1"/>
  <c r="P46" i="50"/>
  <c r="L15" i="75" s="1"/>
  <c r="D81"/>
  <c r="D94" s="1"/>
  <c r="O44" i="67"/>
  <c r="N47" i="46"/>
  <c r="J11" i="75" s="1"/>
  <c r="L40" i="71"/>
  <c r="N39" i="47"/>
  <c r="J12" i="75" s="1"/>
  <c r="P45" i="53"/>
  <c r="L18" i="75" s="1"/>
  <c r="L96"/>
  <c r="L98" s="1"/>
  <c r="P44" i="51"/>
  <c r="L16" i="75" s="1"/>
  <c r="N45" i="53"/>
  <c r="J18" i="75" s="1"/>
  <c r="P47" i="45"/>
  <c r="L10" i="75" s="1"/>
  <c r="P44" i="52"/>
  <c r="L17" i="75" s="1"/>
  <c r="O37" i="42"/>
  <c r="K7" i="75" s="1"/>
  <c r="E76" i="71"/>
  <c r="P37" i="42"/>
  <c r="L7" i="75" s="1"/>
  <c r="O47" i="45"/>
  <c r="K10" i="75" s="1"/>
  <c r="O47" i="46"/>
  <c r="K11" i="75" s="1"/>
  <c r="J40" i="71"/>
  <c r="J76" s="1"/>
  <c r="I48" i="33"/>
  <c r="O41" i="65"/>
  <c r="K29" i="75" s="1"/>
  <c r="E94"/>
  <c r="H46" i="50"/>
  <c r="F15" i="75" s="1"/>
  <c r="O39" i="47"/>
  <c r="K12" i="75" s="1"/>
  <c r="K33"/>
  <c r="M9" i="50"/>
  <c r="M46" s="1"/>
  <c r="I15" i="75" s="1"/>
  <c r="F98"/>
  <c r="P31" i="70"/>
  <c r="L76" i="71" l="1"/>
  <c r="M76" s="1"/>
  <c r="M40"/>
  <c r="K5" i="75"/>
  <c r="M27" i="69"/>
  <c r="K30" i="75"/>
  <c r="J30"/>
  <c r="N39" i="60"/>
  <c r="M39"/>
  <c r="N61" i="2" l="1"/>
  <c r="M61"/>
  <c r="P9" i="43"/>
  <c r="P76" s="1"/>
  <c r="L8" i="75" s="1"/>
  <c r="N9" i="43"/>
  <c r="N76" s="1"/>
  <c r="J8" i="75" s="1"/>
  <c r="A144" i="74"/>
  <c r="A53"/>
  <c r="K41" i="73"/>
  <c r="J41"/>
  <c r="I41"/>
  <c r="H41"/>
  <c r="E41"/>
  <c r="D41"/>
  <c r="C41"/>
  <c r="B41"/>
  <c r="L46" i="33"/>
  <c r="K46" l="1"/>
  <c r="C16"/>
  <c r="C48" s="1"/>
  <c r="C96" i="75" l="1"/>
  <c r="C58" i="71"/>
  <c r="C86" i="75" s="1"/>
  <c r="C52" i="71"/>
  <c r="C85" i="75" s="1"/>
  <c r="I49" i="71"/>
  <c r="I84" i="75" s="1"/>
  <c r="C49" i="71"/>
  <c r="C84" i="75" s="1"/>
  <c r="C46" i="71"/>
  <c r="C83" i="75" s="1"/>
  <c r="I39" i="71"/>
  <c r="I23"/>
  <c r="C14"/>
  <c r="C257" i="40"/>
  <c r="C78" i="75" s="1"/>
  <c r="C251" i="40"/>
  <c r="C77" i="75" s="1"/>
  <c r="C246" i="40"/>
  <c r="C76" i="75" s="1"/>
  <c r="C241" i="40"/>
  <c r="C75" i="75" s="1"/>
  <c r="C236" i="40"/>
  <c r="C74" i="75" s="1"/>
  <c r="I230" i="40"/>
  <c r="C230"/>
  <c r="C73" i="75" s="1"/>
  <c r="C225" i="40"/>
  <c r="C72" i="75" s="1"/>
  <c r="C219" i="40"/>
  <c r="C71" i="75" s="1"/>
  <c r="C213" i="40"/>
  <c r="C70" i="75" s="1"/>
  <c r="C208" i="40"/>
  <c r="C69" i="75" s="1"/>
  <c r="C202" i="40"/>
  <c r="C68" i="75" s="1"/>
  <c r="C195" i="40"/>
  <c r="C67" i="75" s="1"/>
  <c r="C176" i="40"/>
  <c r="C65" i="75" s="1"/>
  <c r="C169" i="40"/>
  <c r="C64" i="75" s="1"/>
  <c r="C157" i="40"/>
  <c r="C63" i="75" s="1"/>
  <c r="C151" i="40"/>
  <c r="C62" i="75" s="1"/>
  <c r="L145" i="40"/>
  <c r="L61" i="75" s="1"/>
  <c r="K145" i="40"/>
  <c r="K61" i="75" s="1"/>
  <c r="J145" i="40"/>
  <c r="J61" i="75" s="1"/>
  <c r="I145" i="40"/>
  <c r="I61" i="75" s="1"/>
  <c r="C145" i="40"/>
  <c r="C61" i="75" s="1"/>
  <c r="C138" i="40"/>
  <c r="C60" i="75" s="1"/>
  <c r="L132" i="40"/>
  <c r="L59" i="75" s="1"/>
  <c r="K132" i="40"/>
  <c r="K59" i="75" s="1"/>
  <c r="J132" i="40"/>
  <c r="J59" i="75" s="1"/>
  <c r="I132" i="40"/>
  <c r="I59" i="75" s="1"/>
  <c r="C132" i="40"/>
  <c r="C59" i="75" s="1"/>
  <c r="C125" i="40"/>
  <c r="C58" i="75" s="1"/>
  <c r="L118" i="40"/>
  <c r="L57" i="75" s="1"/>
  <c r="K118" i="40"/>
  <c r="K57" i="75" s="1"/>
  <c r="J118" i="40"/>
  <c r="J57" i="75" s="1"/>
  <c r="I118" i="40"/>
  <c r="I57" i="75" s="1"/>
  <c r="F118" i="40"/>
  <c r="F57" i="75" s="1"/>
  <c r="E118" i="40"/>
  <c r="E57" i="75" s="1"/>
  <c r="D118" i="40"/>
  <c r="D57" i="75" s="1"/>
  <c r="C118" i="40"/>
  <c r="C57" i="75" s="1"/>
  <c r="L113" i="40"/>
  <c r="L56" i="75" s="1"/>
  <c r="K113" i="40"/>
  <c r="K56" i="75" s="1"/>
  <c r="J113" i="40"/>
  <c r="J56" i="75" s="1"/>
  <c r="I113" i="40"/>
  <c r="I56" i="75" s="1"/>
  <c r="F113" i="40"/>
  <c r="F56" i="75" s="1"/>
  <c r="E113" i="40"/>
  <c r="E56" i="75" s="1"/>
  <c r="D113" i="40"/>
  <c r="D56" i="75" s="1"/>
  <c r="C113" i="40"/>
  <c r="C56" i="75" s="1"/>
  <c r="C107" i="40"/>
  <c r="C55" i="75" s="1"/>
  <c r="C89" i="40"/>
  <c r="C53" i="75" s="1"/>
  <c r="C82" i="40"/>
  <c r="C52" i="75" s="1"/>
  <c r="C75" i="40"/>
  <c r="C51" i="75" s="1"/>
  <c r="I69" i="40"/>
  <c r="I50" i="75" s="1"/>
  <c r="C69" i="40"/>
  <c r="C50" i="75" s="1"/>
  <c r="C64" i="40"/>
  <c r="C49" i="75" s="1"/>
  <c r="C58" i="40"/>
  <c r="C48" i="75" s="1"/>
  <c r="C52" i="40"/>
  <c r="C47" i="75" s="1"/>
  <c r="C46" i="40"/>
  <c r="C46" i="75" s="1"/>
  <c r="C40" i="40"/>
  <c r="C45" i="75" s="1"/>
  <c r="C35" i="40"/>
  <c r="C44" i="75" s="1"/>
  <c r="C29" i="40"/>
  <c r="C43" i="75" s="1"/>
  <c r="C24" i="40"/>
  <c r="C42" i="75" s="1"/>
  <c r="I18" i="40"/>
  <c r="I41" i="75" s="1"/>
  <c r="C18" i="40"/>
  <c r="C41" i="75" s="1"/>
  <c r="C13" i="40"/>
  <c r="C40" i="75" s="1"/>
  <c r="H44" i="70"/>
  <c r="G44"/>
  <c r="F44"/>
  <c r="P13"/>
  <c r="N13"/>
  <c r="N44" s="1"/>
  <c r="M13"/>
  <c r="E32" i="75"/>
  <c r="N8" i="69"/>
  <c r="N43" s="1"/>
  <c r="M8"/>
  <c r="M43" s="1"/>
  <c r="F31" i="75"/>
  <c r="P8" i="68"/>
  <c r="O8"/>
  <c r="N8"/>
  <c r="L32" i="75" l="1"/>
  <c r="M44" i="70"/>
  <c r="I33" i="75" s="1"/>
  <c r="E33"/>
  <c r="D33"/>
  <c r="J33"/>
  <c r="F33"/>
  <c r="C76" i="71"/>
  <c r="C81" i="75"/>
  <c r="C94" s="1"/>
  <c r="I73"/>
  <c r="I258" i="40"/>
  <c r="K258"/>
  <c r="J258"/>
  <c r="I40" i="71"/>
  <c r="E258" i="40"/>
  <c r="D258"/>
  <c r="C258"/>
  <c r="P44" i="68"/>
  <c r="L31" i="75" s="1"/>
  <c r="O44" i="68"/>
  <c r="K31" i="75" s="1"/>
  <c r="N44" i="68"/>
  <c r="J31" i="75" s="1"/>
  <c r="M44" i="68"/>
  <c r="I31" i="75" s="1"/>
  <c r="L30"/>
  <c r="M8" i="67"/>
  <c r="M44" s="1"/>
  <c r="I30" i="75" s="1"/>
  <c r="M10" i="65"/>
  <c r="M41" s="1"/>
  <c r="I29" i="75" s="1"/>
  <c r="I82" l="1"/>
  <c r="I94" s="1"/>
  <c r="I76" i="71"/>
  <c r="J82" i="75"/>
  <c r="J94" s="1"/>
  <c r="L82"/>
  <c r="L94" s="1"/>
  <c r="K82"/>
  <c r="K94" s="1"/>
  <c r="K32"/>
  <c r="H86" i="64"/>
  <c r="F28" i="75" s="1"/>
  <c r="G86" i="64"/>
  <c r="E28" i="75" s="1"/>
  <c r="F86" i="64"/>
  <c r="D28" i="75" s="1"/>
  <c r="E86" i="64"/>
  <c r="C28" i="75" s="1"/>
  <c r="P41" i="64"/>
  <c r="P86" s="1"/>
  <c r="L28" i="75" s="1"/>
  <c r="N41" i="64"/>
  <c r="M41"/>
  <c r="M86" s="1"/>
  <c r="I28" i="75" s="1"/>
  <c r="F27"/>
  <c r="G80" i="63"/>
  <c r="E27" i="75" s="1"/>
  <c r="F80" i="63"/>
  <c r="D27" i="75" s="1"/>
  <c r="E80" i="63"/>
  <c r="C27" i="75" s="1"/>
  <c r="P8" i="63"/>
  <c r="P80" s="1"/>
  <c r="L27" i="75" s="1"/>
  <c r="O8" i="63"/>
  <c r="O80" s="1"/>
  <c r="K27" i="75" s="1"/>
  <c r="N8" i="63"/>
  <c r="N80" s="1"/>
  <c r="J27" i="75" s="1"/>
  <c r="N8" i="62"/>
  <c r="N45" s="1"/>
  <c r="J26" i="75" s="1"/>
  <c r="M8" i="62"/>
  <c r="M45" s="1"/>
  <c r="I26" i="75" s="1"/>
  <c r="H43" i="61"/>
  <c r="F25" i="75" s="1"/>
  <c r="G43" i="61"/>
  <c r="F43"/>
  <c r="E43"/>
  <c r="C25" i="75" s="1"/>
  <c r="N38" i="61"/>
  <c r="M38"/>
  <c r="N8"/>
  <c r="M8"/>
  <c r="H45" i="60"/>
  <c r="F24" i="75" s="1"/>
  <c r="G45" i="60"/>
  <c r="E24" i="75" s="1"/>
  <c r="F45" i="60"/>
  <c r="D24" i="75" s="1"/>
  <c r="E45" i="60"/>
  <c r="C24" i="75" s="1"/>
  <c r="N8" i="60"/>
  <c r="N45" s="1"/>
  <c r="J24" i="75" s="1"/>
  <c r="M8" i="60"/>
  <c r="M45" s="1"/>
  <c r="I24" i="75" s="1"/>
  <c r="H45" i="58"/>
  <c r="F23" i="75" s="1"/>
  <c r="G45" i="58"/>
  <c r="E23" i="75" s="1"/>
  <c r="F45" i="58"/>
  <c r="D23" i="75" s="1"/>
  <c r="P40" i="58"/>
  <c r="O40"/>
  <c r="N40"/>
  <c r="P40" i="57"/>
  <c r="O40"/>
  <c r="N40"/>
  <c r="M40"/>
  <c r="N9"/>
  <c r="M9"/>
  <c r="H44" i="56"/>
  <c r="F21" i="75" s="1"/>
  <c r="G44" i="56"/>
  <c r="E21" i="75" s="1"/>
  <c r="F44" i="56"/>
  <c r="D21" i="75" s="1"/>
  <c r="N40" i="56"/>
  <c r="M40"/>
  <c r="N9"/>
  <c r="N40" i="55"/>
  <c r="M40"/>
  <c r="N9"/>
  <c r="M9"/>
  <c r="N40" i="54"/>
  <c r="M40"/>
  <c r="N9"/>
  <c r="M9"/>
  <c r="M9" i="53"/>
  <c r="M45" s="1"/>
  <c r="I18" i="75" s="1"/>
  <c r="M10" i="52"/>
  <c r="N9" i="51"/>
  <c r="N44" s="1"/>
  <c r="N9" i="50"/>
  <c r="N46" s="1"/>
  <c r="J15" i="75" s="1"/>
  <c r="N8" i="49"/>
  <c r="N38" s="1"/>
  <c r="J14" i="75" s="1"/>
  <c r="M8" i="49"/>
  <c r="M38" s="1"/>
  <c r="I14" i="75" s="1"/>
  <c r="P25" i="48"/>
  <c r="P40" s="1"/>
  <c r="L13" i="75" s="1"/>
  <c r="O25" i="48"/>
  <c r="O40" s="1"/>
  <c r="K13" i="75" s="1"/>
  <c r="N25" i="48"/>
  <c r="N40" s="1"/>
  <c r="J13" i="75" s="1"/>
  <c r="M25" i="48"/>
  <c r="M8"/>
  <c r="E25" i="75" l="1"/>
  <c r="E34" s="1"/>
  <c r="D25"/>
  <c r="D34" s="1"/>
  <c r="M40" i="48"/>
  <c r="I13" i="75" s="1"/>
  <c r="F34"/>
  <c r="M43" i="57"/>
  <c r="I22" i="75" s="1"/>
  <c r="I32"/>
  <c r="J32"/>
  <c r="M46" i="55"/>
  <c r="I20" i="75" s="1"/>
  <c r="O86" i="64"/>
  <c r="N43" i="61"/>
  <c r="J25" i="75" s="1"/>
  <c r="M43" i="61"/>
  <c r="I25" i="75" s="1"/>
  <c r="P45" i="58"/>
  <c r="L23" i="75" s="1"/>
  <c r="O45" i="58"/>
  <c r="K23" i="75" s="1"/>
  <c r="N45" i="58"/>
  <c r="J23" i="75" s="1"/>
  <c r="P43" i="57"/>
  <c r="L22" i="75" s="1"/>
  <c r="N43" i="57"/>
  <c r="J22" i="75" s="1"/>
  <c r="O43" i="57"/>
  <c r="K22" i="75" s="1"/>
  <c r="P44" i="56"/>
  <c r="L21" i="75" s="1"/>
  <c r="N44" i="56"/>
  <c r="J21" i="75" s="1"/>
  <c r="O44" i="56"/>
  <c r="K21" i="75" s="1"/>
  <c r="M44" i="56"/>
  <c r="I21" i="75" s="1"/>
  <c r="P46" i="55"/>
  <c r="L20" i="75" s="1"/>
  <c r="O46" i="55"/>
  <c r="K20" i="75" s="1"/>
  <c r="N46" i="55"/>
  <c r="J20" i="75" s="1"/>
  <c r="M42" i="54"/>
  <c r="I19" i="75" s="1"/>
  <c r="N42" i="54"/>
  <c r="J19" i="75" s="1"/>
  <c r="M44" i="52"/>
  <c r="I17" i="75" s="1"/>
  <c r="J16"/>
  <c r="M10" i="47"/>
  <c r="M39" s="1"/>
  <c r="I12" i="75" s="1"/>
  <c r="M9" i="46"/>
  <c r="M47" s="1"/>
  <c r="I11" i="75" s="1"/>
  <c r="M11" i="45"/>
  <c r="M47" s="1"/>
  <c r="I10" i="75" s="1"/>
  <c r="E91" i="44"/>
  <c r="C9" i="75" s="1"/>
  <c r="C34" s="1"/>
  <c r="O9" i="43"/>
  <c r="O76" s="1"/>
  <c r="K8" i="75" s="1"/>
  <c r="M9" i="43"/>
  <c r="M76" s="1"/>
  <c r="I8" i="75" s="1"/>
  <c r="N10" i="42"/>
  <c r="N37" s="1"/>
  <c r="J7" i="75" s="1"/>
  <c r="M10" i="42"/>
  <c r="M37" s="1"/>
  <c r="I7" i="75" s="1"/>
  <c r="N86" i="64" l="1"/>
  <c r="J28" i="75" s="1"/>
  <c r="K28"/>
  <c r="K34" s="1"/>
  <c r="N10" i="41"/>
  <c r="N47" s="1"/>
  <c r="J6" i="75" s="1"/>
  <c r="M10" i="41"/>
  <c r="M47" s="1"/>
  <c r="I6" i="75" s="1"/>
  <c r="N12" i="2" l="1"/>
  <c r="N90" s="1"/>
  <c r="M12"/>
  <c r="M90" s="1"/>
  <c r="I5" i="75" l="1"/>
  <c r="J5"/>
  <c r="K98"/>
  <c r="J98"/>
  <c r="I98"/>
  <c r="E98"/>
  <c r="D98"/>
  <c r="C98"/>
  <c r="K79"/>
  <c r="J79"/>
  <c r="I79"/>
  <c r="E79"/>
  <c r="D79"/>
  <c r="C79"/>
  <c r="C99" l="1"/>
  <c r="I34"/>
  <c r="I99" s="1"/>
  <c r="J34"/>
  <c r="J99" s="1"/>
  <c r="K99"/>
  <c r="P44" i="70"/>
  <c r="E99" i="75"/>
  <c r="D99"/>
  <c r="F16" i="40"/>
  <c r="F18" s="1"/>
  <c r="L18"/>
  <c r="L33" i="75" l="1"/>
  <c r="L34" s="1"/>
  <c r="F41"/>
  <c r="L41"/>
  <c r="F11" i="40"/>
  <c r="F13" s="1"/>
  <c r="L13"/>
  <c r="L40" i="75" l="1"/>
  <c r="L79" s="1"/>
  <c r="L99" s="1"/>
  <c r="M13" i="40"/>
  <c r="L258"/>
  <c r="F40" i="75"/>
  <c r="F241" i="40"/>
  <c r="F258" l="1"/>
  <c r="F75" i="75"/>
  <c r="F79" s="1"/>
  <c r="F99" s="1"/>
</calcChain>
</file>

<file path=xl/sharedStrings.xml><?xml version="1.0" encoding="utf-8"?>
<sst xmlns="http://schemas.openxmlformats.org/spreadsheetml/2006/main" count="9047" uniqueCount="3472">
  <si>
    <t xml:space="preserve"> YASHWANTRAO CHAVAN MAHARASHTRA OPEN UNIVERSITY, NASHIK  </t>
  </si>
  <si>
    <t>Total A</t>
  </si>
  <si>
    <t>Budget  Code</t>
  </si>
  <si>
    <t>A.1.R.1</t>
  </si>
  <si>
    <t>Use of Vehicles</t>
  </si>
  <si>
    <t>A.1.R.2</t>
  </si>
  <si>
    <t>Others Receipts.</t>
  </si>
  <si>
    <t>A.1.R.3</t>
  </si>
  <si>
    <t>Sale of Application Form</t>
  </si>
  <si>
    <t>A.1.R.4</t>
  </si>
  <si>
    <t>Sale of Tender Form</t>
  </si>
  <si>
    <t>A.1.R.5</t>
  </si>
  <si>
    <t>Miscellenous Receipts</t>
  </si>
  <si>
    <t>A.1.R.6</t>
  </si>
  <si>
    <t>Sale of Vehicles</t>
  </si>
  <si>
    <t>A.1.R.7</t>
  </si>
  <si>
    <t>Sale of Scrap / Raddi</t>
  </si>
  <si>
    <t>A.1.R.8</t>
  </si>
  <si>
    <t>Rent,</t>
  </si>
  <si>
    <t>A.1.R.17</t>
  </si>
  <si>
    <t>Guest house charges</t>
  </si>
  <si>
    <t>A.1.R.18</t>
  </si>
  <si>
    <t xml:space="preserve">Leave Salary Contribution Received </t>
  </si>
  <si>
    <t>A.1.R.19</t>
  </si>
  <si>
    <t>Pension Contribution Received</t>
  </si>
  <si>
    <t>A.1.R.20</t>
  </si>
  <si>
    <t>A.1.R.81</t>
  </si>
  <si>
    <t>LIC GIS</t>
  </si>
  <si>
    <t>TOTAL</t>
  </si>
  <si>
    <t>Receipt Side</t>
  </si>
  <si>
    <t>(Amount in Rs.)</t>
  </si>
  <si>
    <t>A.1.P.1</t>
  </si>
  <si>
    <t>Purchase of Furniture</t>
  </si>
  <si>
    <t>A.1.P.2</t>
  </si>
  <si>
    <t>Purchase of Equipments</t>
  </si>
  <si>
    <t>A.1.P.3</t>
  </si>
  <si>
    <t>Purchase of Computer &amp; Peripherals</t>
  </si>
  <si>
    <t>A.1.P.4</t>
  </si>
  <si>
    <t>Purchase of Books &amp; Journals</t>
  </si>
  <si>
    <t>A.1.P.5</t>
  </si>
  <si>
    <t>Others</t>
  </si>
  <si>
    <t>A.1.P.5.1</t>
  </si>
  <si>
    <t>Purchase of New Vehicles</t>
  </si>
  <si>
    <t>A</t>
  </si>
  <si>
    <t>Total Capital Expenditure</t>
  </si>
  <si>
    <t>A.1.P.6</t>
  </si>
  <si>
    <t>Salary</t>
  </si>
  <si>
    <t>A.1.P.7</t>
  </si>
  <si>
    <t>Leave Travel Concession</t>
  </si>
  <si>
    <t>A.1.P.8</t>
  </si>
  <si>
    <t>Travelling Expenses to Staff</t>
  </si>
  <si>
    <t>A.1.P.9</t>
  </si>
  <si>
    <t>Wages</t>
  </si>
  <si>
    <t>A.1.P.10</t>
  </si>
  <si>
    <t>Honorarium</t>
  </si>
  <si>
    <t>A.1.P.11</t>
  </si>
  <si>
    <t>Office Expenses / Printing &amp; Stationery</t>
  </si>
  <si>
    <t>A.1.P.12</t>
  </si>
  <si>
    <t>Travelling Expenses of Committee members &amp; Others</t>
  </si>
  <si>
    <t>A.1.P.13</t>
  </si>
  <si>
    <t>Hospitality Charges</t>
  </si>
  <si>
    <t>A.1.P.15</t>
  </si>
  <si>
    <t>Maintenance of Equipments</t>
  </si>
  <si>
    <t>A.1.P.16</t>
  </si>
  <si>
    <t>Meeting Contingency Expenses</t>
  </si>
  <si>
    <t>A.1.P.17</t>
  </si>
  <si>
    <t>Contingencies</t>
  </si>
  <si>
    <t>A.1.P.18</t>
  </si>
  <si>
    <t>Legal Expenses &amp; Professional Charges</t>
  </si>
  <si>
    <t>A.1.P.19</t>
  </si>
  <si>
    <t>Expenditure on Overtime</t>
  </si>
  <si>
    <t>A.1.P.20</t>
  </si>
  <si>
    <t>Postage</t>
  </si>
  <si>
    <t>A.1.P.21</t>
  </si>
  <si>
    <t>Uniform to Class IV Employees</t>
  </si>
  <si>
    <t>A.1.P.22</t>
  </si>
  <si>
    <t>Advertisement</t>
  </si>
  <si>
    <t>A.1.P.23</t>
  </si>
  <si>
    <t>Telephone Expenses</t>
  </si>
  <si>
    <t>Insurance Premium</t>
  </si>
  <si>
    <t>A.1.P.25</t>
  </si>
  <si>
    <t>Seminar &amp; Workshop</t>
  </si>
  <si>
    <t>A.1.P.26</t>
  </si>
  <si>
    <t>Orientation / Training for Administration Staff</t>
  </si>
  <si>
    <t>A.1.P.27</t>
  </si>
  <si>
    <t>Services &amp; Hire Charges</t>
  </si>
  <si>
    <t>A.1.P.28</t>
  </si>
  <si>
    <t>Reimb. of Medical Expenses to Staff</t>
  </si>
  <si>
    <t>A.1.P.29</t>
  </si>
  <si>
    <t>Petrol &amp; Repair of Vehicles</t>
  </si>
  <si>
    <t>A.1.P.30</t>
  </si>
  <si>
    <t>Institutional Membership Fees</t>
  </si>
  <si>
    <t>A.1.P.31</t>
  </si>
  <si>
    <t>Rent, Rates &amp; Taxes</t>
  </si>
  <si>
    <t>Staff Training &amp; Development</t>
  </si>
  <si>
    <t>A.1.P.39</t>
  </si>
  <si>
    <t>Assistance for Human Resource</t>
  </si>
  <si>
    <t>A.1.P.40</t>
  </si>
  <si>
    <t>Foreign Travelling Expenses</t>
  </si>
  <si>
    <t>A.1.P.42</t>
  </si>
  <si>
    <t>Pension Contribution to Government</t>
  </si>
  <si>
    <t>A.1.P.43</t>
  </si>
  <si>
    <t>Ceremony &amp; Functions</t>
  </si>
  <si>
    <t>A.1.P.46</t>
  </si>
  <si>
    <t>Leave Encashment</t>
  </si>
  <si>
    <t>A.1.P.80</t>
  </si>
  <si>
    <t>A.1.P.81</t>
  </si>
  <si>
    <t xml:space="preserve">LIC GIS Payment </t>
  </si>
  <si>
    <t>A.1.P.84</t>
  </si>
  <si>
    <t>Support to Poor Student</t>
  </si>
  <si>
    <t xml:space="preserve">Provision for 7th Pay Commission </t>
  </si>
  <si>
    <t>B</t>
  </si>
  <si>
    <t>Total Revenue Expenditure</t>
  </si>
  <si>
    <t>Gross Total A+B</t>
  </si>
  <si>
    <t>A.2.R.1</t>
  </si>
  <si>
    <t>A.2.R.2</t>
  </si>
  <si>
    <t>Other Receipts</t>
  </si>
  <si>
    <t>A.2.R.3</t>
  </si>
  <si>
    <t>Convocation Fees</t>
  </si>
  <si>
    <t>A.2.R.4</t>
  </si>
  <si>
    <t>Verification Fees</t>
  </si>
  <si>
    <t>A.2.R.5</t>
  </si>
  <si>
    <t>A.2.R.6</t>
  </si>
  <si>
    <t>A.2.R.7</t>
  </si>
  <si>
    <t>A.2.R.8</t>
  </si>
  <si>
    <t>A.2.R.9</t>
  </si>
  <si>
    <t>Photocopy Fees for Answerbook</t>
  </si>
  <si>
    <t>A.2.R.21</t>
  </si>
  <si>
    <t>A.2.R.22</t>
  </si>
  <si>
    <t>A.2.P.2</t>
  </si>
  <si>
    <t>A.2.P.3</t>
  </si>
  <si>
    <t>A.2.P.5</t>
  </si>
  <si>
    <t>A.2.P.6</t>
  </si>
  <si>
    <t>A.2.P.8</t>
  </si>
  <si>
    <t>A.2.P.10</t>
  </si>
  <si>
    <t>A.2.P.11</t>
  </si>
  <si>
    <t>Office Expenses /
 Printing &amp; Stationary</t>
  </si>
  <si>
    <t>A.2.P.12</t>
  </si>
  <si>
    <t>Travelling Expenses of Committee
 Members &amp; Others</t>
  </si>
  <si>
    <t>A.2.P.13</t>
  </si>
  <si>
    <t>A.2.P.15</t>
  </si>
  <si>
    <t>A.2.P.17</t>
  </si>
  <si>
    <t>A.2.P.20</t>
  </si>
  <si>
    <t>A.2.P.22</t>
  </si>
  <si>
    <t>A.2.P.23</t>
  </si>
  <si>
    <t>A.2.P.24</t>
  </si>
  <si>
    <t>A.2.P.25</t>
  </si>
  <si>
    <t>A.2.P.26</t>
  </si>
  <si>
    <t>A.2.P.27</t>
  </si>
  <si>
    <t>A.2.P.28</t>
  </si>
  <si>
    <t>A.2.P.29</t>
  </si>
  <si>
    <t>Other Printings for Examination</t>
  </si>
  <si>
    <t>A.2.P.30</t>
  </si>
  <si>
    <t>A.2.P.31</t>
  </si>
  <si>
    <t>Convocation Expenses</t>
  </si>
  <si>
    <t>A.2.P.81</t>
  </si>
  <si>
    <t>Conduct of Exam /CAP/Remunaration</t>
  </si>
  <si>
    <t>A.2.P.82</t>
  </si>
  <si>
    <t>Printing and Distribution of Question papers</t>
  </si>
  <si>
    <t>A.3.R</t>
  </si>
  <si>
    <t>A.3.P.1</t>
  </si>
  <si>
    <t>A.3.P.3</t>
  </si>
  <si>
    <t>Purchase of Computer &amp;
 Peripherals</t>
  </si>
  <si>
    <t>A.3.P.4</t>
  </si>
  <si>
    <t>A.3.P.6</t>
  </si>
  <si>
    <t>A.3.P.8</t>
  </si>
  <si>
    <t>A.3.P.11</t>
  </si>
  <si>
    <t>A.3.P.12</t>
  </si>
  <si>
    <t>Travelling Expenses of Committee
 members &amp; Others</t>
  </si>
  <si>
    <t>A.3.P.13</t>
  </si>
  <si>
    <t>A.3.P.15</t>
  </si>
  <si>
    <t>A.3.P.17</t>
  </si>
  <si>
    <t>A.3.P.25</t>
  </si>
  <si>
    <t>A.3.P.27</t>
  </si>
  <si>
    <t>A.3.P.28</t>
  </si>
  <si>
    <t>A.3.P.29</t>
  </si>
  <si>
    <t>Programme Evaluation</t>
  </si>
  <si>
    <t>A.3.P.30</t>
  </si>
  <si>
    <t>Printing &amp; Distribution of Question Papers</t>
  </si>
  <si>
    <t>A.3.P.33</t>
  </si>
  <si>
    <t>Student Support Services</t>
  </si>
  <si>
    <t>A.3.P.36</t>
  </si>
  <si>
    <t>Technology Support</t>
  </si>
  <si>
    <t>A.3.P.38</t>
  </si>
  <si>
    <t>A.3.P.83</t>
  </si>
  <si>
    <t>Provision for 7th Pay Commission</t>
  </si>
  <si>
    <t>A.4.R.1</t>
  </si>
  <si>
    <t>Interest</t>
  </si>
  <si>
    <t>A.4.R.2</t>
  </si>
  <si>
    <t>A.4.R.3</t>
  </si>
  <si>
    <t>Penal Interest on Advances paid to Others</t>
  </si>
  <si>
    <t>A.4.R.4</t>
  </si>
  <si>
    <t>Penal Interest on Advances paid to Employees.</t>
  </si>
  <si>
    <t>A.4.R.5</t>
  </si>
  <si>
    <t>Sale of Tender forms</t>
  </si>
  <si>
    <t>A.4.R.6</t>
  </si>
  <si>
    <t>Penalty to Venders</t>
  </si>
  <si>
    <t>A.4.R.23</t>
  </si>
  <si>
    <t>Admistrative charges recovered.</t>
  </si>
  <si>
    <t>A.4.R.24</t>
  </si>
  <si>
    <t>A.4.R.75</t>
  </si>
  <si>
    <t>Total Receipts</t>
  </si>
  <si>
    <t>A.4.P.1</t>
  </si>
  <si>
    <t>A.4.P.2</t>
  </si>
  <si>
    <t>A.4.P.3</t>
  </si>
  <si>
    <t>A.4.P.6</t>
  </si>
  <si>
    <t>A.4.P.8</t>
  </si>
  <si>
    <t>A.4.P.10</t>
  </si>
  <si>
    <t>A.4.P.11</t>
  </si>
  <si>
    <t>A.4.P.12</t>
  </si>
  <si>
    <t>Travelling Expenses of 
Committee members &amp; Others</t>
  </si>
  <si>
    <t>A.4.P.13</t>
  </si>
  <si>
    <t>News Paper</t>
  </si>
  <si>
    <t>A.4.P.15</t>
  </si>
  <si>
    <t>A.4.P.16</t>
  </si>
  <si>
    <t>A.4.P.17</t>
  </si>
  <si>
    <t>A.4.P.18</t>
  </si>
  <si>
    <t>Legal Expenses</t>
  </si>
  <si>
    <t>A.4.P.20</t>
  </si>
  <si>
    <t>A.4.P.22</t>
  </si>
  <si>
    <t>A.4.P.25</t>
  </si>
  <si>
    <t>A.4.P.26</t>
  </si>
  <si>
    <t>Orientation / Training for 
Administration Staff</t>
  </si>
  <si>
    <t>A.4.P.27</t>
  </si>
  <si>
    <t>Audit Fee</t>
  </si>
  <si>
    <t>A.4.P.28</t>
  </si>
  <si>
    <t xml:space="preserve">Bank Commission </t>
  </si>
  <si>
    <t>A.4.P.30</t>
  </si>
  <si>
    <t>Contribution to Depreciation Fund</t>
  </si>
  <si>
    <t>A.4.P.31</t>
  </si>
  <si>
    <t>Contribution to General Fund</t>
  </si>
  <si>
    <t>A.4.P.40</t>
  </si>
  <si>
    <t>A.4.P.41</t>
  </si>
  <si>
    <t>A.4.P.42</t>
  </si>
  <si>
    <t>Contribution to Gratuity Fund</t>
  </si>
  <si>
    <t>A.4.P.43</t>
  </si>
  <si>
    <t>Contribution to Distaster Fund</t>
  </si>
  <si>
    <t>A.4.P.44</t>
  </si>
  <si>
    <t>Contribution to Reserve Fund</t>
  </si>
  <si>
    <t>A.4.P.45</t>
  </si>
  <si>
    <t>Contribution to Contingency Fund</t>
  </si>
  <si>
    <t>A.4.P.46</t>
  </si>
  <si>
    <t>Contribution to Development Fund</t>
  </si>
  <si>
    <t>A.4.P.48</t>
  </si>
  <si>
    <t>Contribution to CPF-EPF Fund</t>
  </si>
  <si>
    <t>A.4.P.49</t>
  </si>
  <si>
    <t>Contribution to Staff Development Fund</t>
  </si>
  <si>
    <t>A.4.P.50</t>
  </si>
  <si>
    <t>Contribution to Staff 
Development &amp; Training Fund</t>
  </si>
  <si>
    <t>A.4.P.51</t>
  </si>
  <si>
    <t>Contribution to Employees Welfare Fund</t>
  </si>
  <si>
    <t>A.4.P.52</t>
  </si>
  <si>
    <t>Contribution to Human Resource Fund</t>
  </si>
  <si>
    <t>A.4.P.56</t>
  </si>
  <si>
    <t>Contribution to Golden Jubilee Fund</t>
  </si>
  <si>
    <t>A.4.P.57</t>
  </si>
  <si>
    <t>Contribution to Diamond 
Jubilee Fund</t>
  </si>
  <si>
    <t>A.4.P.58</t>
  </si>
  <si>
    <t>Contribution to Centurian Jubilee Fund</t>
  </si>
  <si>
    <t>A.4.P.59</t>
  </si>
  <si>
    <t>A.4.P.60</t>
  </si>
  <si>
    <t>Contribution to Pension Contribution Fund</t>
  </si>
  <si>
    <t>A.4.P.61</t>
  </si>
  <si>
    <t>Contribution to Post Retirement Benefit Fund</t>
  </si>
  <si>
    <t>A.4.P.62</t>
  </si>
  <si>
    <t>Contribution to Student Scholarship Fund</t>
  </si>
  <si>
    <t>A.4.P.63</t>
  </si>
  <si>
    <t>Contribution to Sports Academy Fund</t>
  </si>
  <si>
    <t>A.4.P.64</t>
  </si>
  <si>
    <t>Contribution to Student Support Scheme Fund</t>
  </si>
  <si>
    <t>A.4.P.65</t>
  </si>
  <si>
    <t>Contribution to Student Prizes Fund</t>
  </si>
  <si>
    <t>A.4.P.66</t>
  </si>
  <si>
    <t>Contribution to Kavi Kusumagraj  
Vyaspeeth Fund</t>
  </si>
  <si>
    <t>A.4.P.67</t>
  </si>
  <si>
    <t>Contribution to Savitribai Phule Adhyasan Fund</t>
  </si>
  <si>
    <t>A.4.P.68</t>
  </si>
  <si>
    <t>Contribution to Gandhian Thought Fund</t>
  </si>
  <si>
    <t>A.4.P.69</t>
  </si>
  <si>
    <t>Contribution to Dr. B. R. 
Ambedkar Adhyasan Fund</t>
  </si>
  <si>
    <t>A.4.P.70</t>
  </si>
  <si>
    <t>Contribution to Wamandada 
Kardak Adhyasan Fund</t>
  </si>
  <si>
    <t>A.4.P.71</t>
  </si>
  <si>
    <t>Computerisation of Finance and 
Account Section</t>
  </si>
  <si>
    <t>A.4.P.79</t>
  </si>
  <si>
    <t>A.5.R.1</t>
  </si>
  <si>
    <t xml:space="preserve">House Rent </t>
  </si>
  <si>
    <t>A.5.R.2</t>
  </si>
  <si>
    <t xml:space="preserve">Other Receipts </t>
  </si>
  <si>
    <t>A.5.R.5</t>
  </si>
  <si>
    <t>Tender Form Fee</t>
  </si>
  <si>
    <t>A.5.R.6</t>
  </si>
  <si>
    <t>Electrical Charges</t>
  </si>
  <si>
    <t>A.5.R.7</t>
  </si>
  <si>
    <t xml:space="preserve">Water Charges </t>
  </si>
  <si>
    <t>A.5.R.8</t>
  </si>
  <si>
    <t>Ground Rent</t>
  </si>
  <si>
    <t>A.5.R.11</t>
  </si>
  <si>
    <t>Rent - Post, Bank and Other</t>
  </si>
  <si>
    <t>A.5.P.1</t>
  </si>
  <si>
    <t>Purchase  of Furniture</t>
  </si>
  <si>
    <t>A.5.P.2</t>
  </si>
  <si>
    <t>A.5.P.5.1.1</t>
  </si>
  <si>
    <t>A.5.P.5.1.2</t>
  </si>
  <si>
    <t>A.5.P.5.1.3</t>
  </si>
  <si>
    <t>A.5.P.5.12.1</t>
  </si>
  <si>
    <t>Expenses on RC / SC - Civil</t>
  </si>
  <si>
    <t>A.5.P.5.12.2</t>
  </si>
  <si>
    <t>Expenses on RC / SC- Electrical</t>
  </si>
  <si>
    <t>A.5.P.5.12.3</t>
  </si>
  <si>
    <t>Expenses on RC / SC - Furniture</t>
  </si>
  <si>
    <t>A.5.P.5.2</t>
  </si>
  <si>
    <t>A.5.P.5.3.1</t>
  </si>
  <si>
    <t>A.5.P.5.3.2</t>
  </si>
  <si>
    <t>A.5.P.5.3.3</t>
  </si>
  <si>
    <t>A.5.P.5.4</t>
  </si>
  <si>
    <t>Expenses on Major Repairs to Roads</t>
  </si>
  <si>
    <t>A.5.P.5.5</t>
  </si>
  <si>
    <t>Expenses on Water Supply &amp; Sanitaiton</t>
  </si>
  <si>
    <t>A.5.P.5.6</t>
  </si>
  <si>
    <t>Expenses on Electric Installation</t>
  </si>
  <si>
    <t>A.5.P.6</t>
  </si>
  <si>
    <t>A.5.P.8</t>
  </si>
  <si>
    <t>A.5.P.11</t>
  </si>
  <si>
    <t>Office Expenses / Printing &amp; Staitonery</t>
  </si>
  <si>
    <t>A.5.P.12</t>
  </si>
  <si>
    <t>A.5.P.13</t>
  </si>
  <si>
    <t>A.5.P.15</t>
  </si>
  <si>
    <t>A.5.P.16</t>
  </si>
  <si>
    <t>A.5.P.17</t>
  </si>
  <si>
    <t>A.5.P.18</t>
  </si>
  <si>
    <t>Legal Expenses  &amp; Professonal Charges</t>
  </si>
  <si>
    <t>A.5.P.20</t>
  </si>
  <si>
    <t>A.5.P.22</t>
  </si>
  <si>
    <t>A.5.P.24</t>
  </si>
  <si>
    <t>A.5.P.27</t>
  </si>
  <si>
    <t>A.5.P.28</t>
  </si>
  <si>
    <t>Maintenance of Buildings</t>
  </si>
  <si>
    <t>A.5.P.29</t>
  </si>
  <si>
    <t>Maintenance of Site</t>
  </si>
  <si>
    <t>A.5.P.30</t>
  </si>
  <si>
    <t>Maintenance of Roads</t>
  </si>
  <si>
    <t>A.5.P.31</t>
  </si>
  <si>
    <t>Maint. Of Water Supply &amp; Drainage Lines</t>
  </si>
  <si>
    <t>A.5.P.40</t>
  </si>
  <si>
    <t>Maintenance Electricals</t>
  </si>
  <si>
    <t>A.5.P.44</t>
  </si>
  <si>
    <t>A.5.P.45</t>
  </si>
  <si>
    <t>Furniture Repairs</t>
  </si>
  <si>
    <t>A.5.P.46</t>
  </si>
  <si>
    <t>Electricity Charges</t>
  </si>
  <si>
    <t>A.5.P.47</t>
  </si>
  <si>
    <t>Water Charges</t>
  </si>
  <si>
    <t>A.5.P.48</t>
  </si>
  <si>
    <t>Maintenance of Ground</t>
  </si>
  <si>
    <t>A.6.R.2</t>
  </si>
  <si>
    <t>Loss of Books Recovery</t>
  </si>
  <si>
    <t>A.6.R.3</t>
  </si>
  <si>
    <t>A.6.R.4</t>
  </si>
  <si>
    <t>Dyangangotri Subscriptions.</t>
  </si>
  <si>
    <t>A.6.R.5</t>
  </si>
  <si>
    <t>A.6.P.1</t>
  </si>
  <si>
    <t>A.6.P.2</t>
  </si>
  <si>
    <t>A.6.P.3</t>
  </si>
  <si>
    <t>A.6.P.4</t>
  </si>
  <si>
    <t>A.6.P.5.1</t>
  </si>
  <si>
    <t>Convertion Printed in E-books Forma</t>
  </si>
  <si>
    <t xml:space="preserve">Revenue Expenditure </t>
  </si>
  <si>
    <t>A.6.P.6</t>
  </si>
  <si>
    <t>A.6.P.8</t>
  </si>
  <si>
    <t>A.6.P.11</t>
  </si>
  <si>
    <t>A.6.P.12</t>
  </si>
  <si>
    <t>A.6.P.13</t>
  </si>
  <si>
    <t>A.6.P.15</t>
  </si>
  <si>
    <t>A.6.P.17</t>
  </si>
  <si>
    <t>A.6.P.20</t>
  </si>
  <si>
    <t>A.6.P.25</t>
  </si>
  <si>
    <t>A.6.P.27</t>
  </si>
  <si>
    <t>A.6.P.28</t>
  </si>
  <si>
    <t>Subscription of Periodicals</t>
  </si>
  <si>
    <t>A.6.P.29</t>
  </si>
  <si>
    <t>Institutional Membership Fee</t>
  </si>
  <si>
    <t>A.6.P.30</t>
  </si>
  <si>
    <t>Book Binding Expenses</t>
  </si>
  <si>
    <t>A.6.P.31</t>
  </si>
  <si>
    <t>Other Learning Materials /CD Storage</t>
  </si>
  <si>
    <t>A.6.P.33</t>
  </si>
  <si>
    <t>A.6.P.34</t>
  </si>
  <si>
    <t>A.6.P.35</t>
  </si>
  <si>
    <t>Research &amp; Development</t>
  </si>
  <si>
    <t>A.6.P.36</t>
  </si>
  <si>
    <t>A.6.P.40</t>
  </si>
  <si>
    <t>Subscription of News Paper</t>
  </si>
  <si>
    <t>A.6.P.41</t>
  </si>
  <si>
    <t>Subscription of Data base</t>
  </si>
  <si>
    <t>A.6.P.83</t>
  </si>
  <si>
    <t>Travelling Expenses for Seminar/ Workshop to Academic staff</t>
  </si>
  <si>
    <t>A.7.R.1</t>
  </si>
  <si>
    <t>Sale of Tender form</t>
  </si>
  <si>
    <t>A.7.R.2</t>
  </si>
  <si>
    <t>Late Fee (Penalty)</t>
  </si>
  <si>
    <t>A.7.P</t>
  </si>
  <si>
    <t>A.7.P.1</t>
  </si>
  <si>
    <t>Purchase Of Futniture</t>
  </si>
  <si>
    <t>A.7.P.2</t>
  </si>
  <si>
    <t>A.7.P.3</t>
  </si>
  <si>
    <t>A.7.P.6</t>
  </si>
  <si>
    <t>A.7.P.8</t>
  </si>
  <si>
    <t>A.7.P.10</t>
  </si>
  <si>
    <t>A.7.P.11</t>
  </si>
  <si>
    <t>A.7.P.12</t>
  </si>
  <si>
    <t>Travelling Expenses of 
Committee Members &amp; Others</t>
  </si>
  <si>
    <t>A.7.P.13</t>
  </si>
  <si>
    <t>A.7.P.15</t>
  </si>
  <si>
    <t>A.7.P.17</t>
  </si>
  <si>
    <t>A.7.P.20</t>
  </si>
  <si>
    <t>A.7.P.24</t>
  </si>
  <si>
    <t>A.7.P.27</t>
  </si>
  <si>
    <t>A.7.P.28</t>
  </si>
  <si>
    <t>Production of Text Books</t>
  </si>
  <si>
    <t>A.7.P.29</t>
  </si>
  <si>
    <t>Printing of Other Material</t>
  </si>
  <si>
    <t>A.7.P.30</t>
  </si>
  <si>
    <t>Text Book Purchase</t>
  </si>
  <si>
    <t>A.7.P.38</t>
  </si>
  <si>
    <t>Development of Course 
Material &amp; QAM</t>
  </si>
  <si>
    <t>A.7.P.40</t>
  </si>
  <si>
    <t>Photocopy</t>
  </si>
  <si>
    <t>A.8.R.1</t>
  </si>
  <si>
    <t>Sale of Cassettes / DVDs</t>
  </si>
  <si>
    <t>A.8.R.2</t>
  </si>
  <si>
    <t>A.8.R.3</t>
  </si>
  <si>
    <t>A.8.P.</t>
  </si>
  <si>
    <t>A.8.P.1</t>
  </si>
  <si>
    <t>A.8.P.2</t>
  </si>
  <si>
    <t>A.8.P.5.18</t>
  </si>
  <si>
    <t>Development of Virtual Classroom</t>
  </si>
  <si>
    <t>Community Radio Centre</t>
  </si>
  <si>
    <t>A.8.P.6</t>
  </si>
  <si>
    <t>A.8.P.8</t>
  </si>
  <si>
    <t>A.8.P.11</t>
  </si>
  <si>
    <t>A.8.P.12</t>
  </si>
  <si>
    <t>A.8.P.13</t>
  </si>
  <si>
    <t>A.8.P.17</t>
  </si>
  <si>
    <t>A.8.P.26</t>
  </si>
  <si>
    <t>A.8.P.27</t>
  </si>
  <si>
    <t>A.8.P.28</t>
  </si>
  <si>
    <t>Tapes, Spools &amp; Other Materials</t>
  </si>
  <si>
    <t>A.8.P.29</t>
  </si>
  <si>
    <t>Multi Copying of Audio-Video</t>
  </si>
  <si>
    <t>A.8.P.30</t>
  </si>
  <si>
    <t>Pre-Recorded Cassettes / DVD/ BD</t>
  </si>
  <si>
    <t>A.8.P.36</t>
  </si>
  <si>
    <t>A.8.P.38</t>
  </si>
  <si>
    <t>Development of Course Material &amp; QAM</t>
  </si>
  <si>
    <t>A.8.P.40</t>
  </si>
  <si>
    <t>Study Center Expenses for VLC Project</t>
  </si>
  <si>
    <t>A.8.P.41</t>
  </si>
  <si>
    <t>Spare Accessories &amp; Maintainance</t>
  </si>
  <si>
    <t>A.9.R.1</t>
  </si>
  <si>
    <t>Service Charges (H/W &amp; S/W)</t>
  </si>
  <si>
    <t>A.9.R.2</t>
  </si>
  <si>
    <t>A.9.P.1</t>
  </si>
  <si>
    <t>A.9.P.3</t>
  </si>
  <si>
    <t>A.9.P.6</t>
  </si>
  <si>
    <t>A.9.P.8</t>
  </si>
  <si>
    <t>A.9.P.10</t>
  </si>
  <si>
    <t>A.9.P.11</t>
  </si>
  <si>
    <t>A.9.P.12</t>
  </si>
  <si>
    <t>A.9.P.13</t>
  </si>
  <si>
    <t>A.9.P.15</t>
  </si>
  <si>
    <t>A.9.P.16</t>
  </si>
  <si>
    <t>A.9.P.17</t>
  </si>
  <si>
    <t>A.9.P.28</t>
  </si>
  <si>
    <t>Website Design Develop. &amp; Maint.</t>
  </si>
  <si>
    <t>A.9.P.34</t>
  </si>
  <si>
    <t>A.9.P.36</t>
  </si>
  <si>
    <t>A.10.R.1</t>
  </si>
  <si>
    <t>Sports Fees</t>
  </si>
  <si>
    <t>A.10.R.2</t>
  </si>
  <si>
    <t>A.10.R.3</t>
  </si>
  <si>
    <t>Ashvamedh Fees</t>
  </si>
  <si>
    <t>A.10.R.4</t>
  </si>
  <si>
    <t>Avhaan Fees</t>
  </si>
  <si>
    <t>A.10.R.5</t>
  </si>
  <si>
    <t>Avishkar Fees</t>
  </si>
  <si>
    <t>A.10.R.6</t>
  </si>
  <si>
    <t>Indradhanushya Fees</t>
  </si>
  <si>
    <t>A.10.R.7</t>
  </si>
  <si>
    <t xml:space="preserve">NSS Fees </t>
  </si>
  <si>
    <t>A.10.P.1</t>
  </si>
  <si>
    <t>A.10.P.3</t>
  </si>
  <si>
    <t>A.10.P.6</t>
  </si>
  <si>
    <t>A.10.P.8</t>
  </si>
  <si>
    <t>A.10.P.10</t>
  </si>
  <si>
    <t>A.10.P.11</t>
  </si>
  <si>
    <t>A.10.P.12</t>
  </si>
  <si>
    <t>A.10.P.13</t>
  </si>
  <si>
    <t>A.10.P.17</t>
  </si>
  <si>
    <t>A.10.P.30</t>
  </si>
  <si>
    <t>Indradhanusha Proreta &amp; Expenses</t>
  </si>
  <si>
    <t>A.10.P.31</t>
  </si>
  <si>
    <t>Ashwamedh Proreta &amp; Expenses</t>
  </si>
  <si>
    <t>A.10.P.40</t>
  </si>
  <si>
    <t>Avishkar Proreta &amp; Expenses</t>
  </si>
  <si>
    <t>A.10.P.41</t>
  </si>
  <si>
    <t>Avhaan Proreta &amp; Expenses</t>
  </si>
  <si>
    <t>A.10.P.42</t>
  </si>
  <si>
    <t>Employee Sports Expenses</t>
  </si>
  <si>
    <t>A.10.P.44</t>
  </si>
  <si>
    <t>A.10.P.45</t>
  </si>
  <si>
    <t>Gram Dattak Yojana</t>
  </si>
  <si>
    <t>A.10.P.46</t>
  </si>
  <si>
    <t>Loksanwad / Ex. Lecture Series</t>
  </si>
  <si>
    <t>A.10.P.47</t>
  </si>
  <si>
    <t>Sports Material Expenses</t>
  </si>
  <si>
    <t>A.10.P.48</t>
  </si>
  <si>
    <t>NSS YCMOU Grant</t>
  </si>
  <si>
    <t>A.11.R</t>
  </si>
  <si>
    <t xml:space="preserve">STUDENTS SERVICES DIVISION </t>
  </si>
  <si>
    <t>A.11.R.1</t>
  </si>
  <si>
    <t>Sale of Books</t>
  </si>
  <si>
    <t>A.11.R.3</t>
  </si>
  <si>
    <t>Misc. receipts</t>
  </si>
  <si>
    <t>A.11.R.11</t>
  </si>
  <si>
    <t>Study centre Processing Fees</t>
  </si>
  <si>
    <t>A.11.P</t>
  </si>
  <si>
    <t>A.11.P.1</t>
  </si>
  <si>
    <t>A.11.P.2</t>
  </si>
  <si>
    <t>A.11.P.3</t>
  </si>
  <si>
    <t>A.11.P.6</t>
  </si>
  <si>
    <t>A.11.P.8</t>
  </si>
  <si>
    <t>A.11.P.10</t>
  </si>
  <si>
    <t>A.11.P.11</t>
  </si>
  <si>
    <t>A.11.P.12</t>
  </si>
  <si>
    <t>A.11.P.13</t>
  </si>
  <si>
    <t>A.11.P.16</t>
  </si>
  <si>
    <t>A.11.P.17</t>
  </si>
  <si>
    <t>A.11.P.20</t>
  </si>
  <si>
    <t>A.11.P.22</t>
  </si>
  <si>
    <t>A.11.P.24</t>
  </si>
  <si>
    <t>A.11.P.25</t>
  </si>
  <si>
    <t>A.11.P.27</t>
  </si>
  <si>
    <t>A.11.P.28</t>
  </si>
  <si>
    <t>Refund of Fees</t>
  </si>
  <si>
    <t>A.11.P.33</t>
  </si>
  <si>
    <t>A.11.P.36</t>
  </si>
  <si>
    <t>A.11.P.40</t>
  </si>
  <si>
    <t>Delivery of Study Material</t>
  </si>
  <si>
    <t>A.11.P.41</t>
  </si>
  <si>
    <t>A.11.P.42</t>
  </si>
  <si>
    <t>Refund of Study Centre 
Processing Fees</t>
  </si>
  <si>
    <t>A.12.R.2</t>
  </si>
  <si>
    <t>A.12.R.3</t>
  </si>
  <si>
    <t>Bank Interest</t>
  </si>
  <si>
    <t>A.12.R.4</t>
  </si>
  <si>
    <t>Sale of Agricultural Products</t>
  </si>
  <si>
    <t>A.12.P.1</t>
  </si>
  <si>
    <t>A.12.P.2</t>
  </si>
  <si>
    <t>A.12.P.3</t>
  </si>
  <si>
    <t>A.12.P.8</t>
  </si>
  <si>
    <t>A.12.P.9</t>
  </si>
  <si>
    <t>A.12.P.10</t>
  </si>
  <si>
    <t>A.12.P.11</t>
  </si>
  <si>
    <t>A.12.P.12</t>
  </si>
  <si>
    <t>A.12.P.13</t>
  </si>
  <si>
    <t>A.12.P.14</t>
  </si>
  <si>
    <t>A.12.P.15</t>
  </si>
  <si>
    <t>A.12.P.16</t>
  </si>
  <si>
    <t>A.12.P.17</t>
  </si>
  <si>
    <t>A.12.P.18</t>
  </si>
  <si>
    <t>A.12.P.20</t>
  </si>
  <si>
    <t>A.12.P.22</t>
  </si>
  <si>
    <t>A.12.P.23</t>
  </si>
  <si>
    <t>A.12.P.24</t>
  </si>
  <si>
    <t>A.12.P.25</t>
  </si>
  <si>
    <t>A.12.P.27</t>
  </si>
  <si>
    <t>A.12.P.28</t>
  </si>
  <si>
    <t>Bank Commition Charges</t>
  </si>
  <si>
    <t>A.12.P.29</t>
  </si>
  <si>
    <t>Petrol &amp; Repairs of Vehicles</t>
  </si>
  <si>
    <t>A.12.P.30</t>
  </si>
  <si>
    <t>A.12.P.31</t>
  </si>
  <si>
    <t>Building Rent &amp; Taxes</t>
  </si>
  <si>
    <t>A.12.P.33</t>
  </si>
  <si>
    <t>A.12.P.40</t>
  </si>
  <si>
    <t>A.12.P.41</t>
  </si>
  <si>
    <t>A.12.P.42</t>
  </si>
  <si>
    <t>A.12.P.43</t>
  </si>
  <si>
    <t>A.12.P.44</t>
  </si>
  <si>
    <t>Minor Repairing for  RC Buildings</t>
  </si>
  <si>
    <t xml:space="preserve">Provision for 7th  Pay Commission </t>
  </si>
  <si>
    <t>A.13.P</t>
  </si>
  <si>
    <t>AURANGABAD REGIONAL CENTRE</t>
  </si>
  <si>
    <t>A.13.R.2</t>
  </si>
  <si>
    <t>A.13.R.3</t>
  </si>
  <si>
    <t>A.13.R.4</t>
  </si>
  <si>
    <t>A.13.P.1</t>
  </si>
  <si>
    <t>A.13.P.2</t>
  </si>
  <si>
    <t>A.13.P.3</t>
  </si>
  <si>
    <t>Purchase of Computer 
&amp; Peripherals</t>
  </si>
  <si>
    <t>A.13.P.6</t>
  </si>
  <si>
    <t>A.13.P.8</t>
  </si>
  <si>
    <t>A.13.P.9</t>
  </si>
  <si>
    <t>A.13.P.10</t>
  </si>
  <si>
    <t>A.13.P.11</t>
  </si>
  <si>
    <t>A.13.P.12</t>
  </si>
  <si>
    <t>A.13.P.13</t>
  </si>
  <si>
    <t>A.13.P.14</t>
  </si>
  <si>
    <t>A.13.P.15</t>
  </si>
  <si>
    <t>A.13.P.16</t>
  </si>
  <si>
    <t>A.13.P.17</t>
  </si>
  <si>
    <t>A.13.P.18</t>
  </si>
  <si>
    <t>Legal Expenses &amp; Professional
 Charges</t>
  </si>
  <si>
    <t>A.13.P.20</t>
  </si>
  <si>
    <t>A.13.P.22</t>
  </si>
  <si>
    <t>A.13.P.23</t>
  </si>
  <si>
    <t>A.13.P.24</t>
  </si>
  <si>
    <t>A.13.P.25</t>
  </si>
  <si>
    <t>A.13.P.27</t>
  </si>
  <si>
    <t>A.13.P.28</t>
  </si>
  <si>
    <t>A.13.P.29</t>
  </si>
  <si>
    <t>A.13.P.30</t>
  </si>
  <si>
    <t>A.13.P.31</t>
  </si>
  <si>
    <t>A.13.P.33</t>
  </si>
  <si>
    <t>A.13.P.40</t>
  </si>
  <si>
    <t>A.13.P.41</t>
  </si>
  <si>
    <t>A.13.P.42</t>
  </si>
  <si>
    <t>A.13.P.43</t>
  </si>
  <si>
    <t>A.13.P.44</t>
  </si>
  <si>
    <t>Minor Repairing for Building RC</t>
  </si>
  <si>
    <t>A.14.R</t>
  </si>
  <si>
    <t>NASHIK REGIONAL CENTRE</t>
  </si>
  <si>
    <t>A.14.R.2</t>
  </si>
  <si>
    <t>A.14.R.3</t>
  </si>
  <si>
    <t>A.14.P</t>
  </si>
  <si>
    <t>A.14.P.1</t>
  </si>
  <si>
    <t>A.14.P.2</t>
  </si>
  <si>
    <t>A.14.P.3</t>
  </si>
  <si>
    <t>A.14.P.6</t>
  </si>
  <si>
    <t>A.14.P.8</t>
  </si>
  <si>
    <t>A.14.P.9</t>
  </si>
  <si>
    <t>A.14.P.10</t>
  </si>
  <si>
    <t>A.14.P.11</t>
  </si>
  <si>
    <t>Office Expenses / Printing
 &amp; Stationery</t>
  </si>
  <si>
    <t>A.14.P.12</t>
  </si>
  <si>
    <t>A.14.P.13</t>
  </si>
  <si>
    <t>A.14.P.14</t>
  </si>
  <si>
    <t>A.14.P.15</t>
  </si>
  <si>
    <t>A.14.P.16</t>
  </si>
  <si>
    <t>A.14.P.17</t>
  </si>
  <si>
    <t>A.14.P.18</t>
  </si>
  <si>
    <t>A.14.P.20</t>
  </si>
  <si>
    <t>A.14.P.22</t>
  </si>
  <si>
    <t>A.14.P.23</t>
  </si>
  <si>
    <t>A.14.P.24</t>
  </si>
  <si>
    <t>A.14.P.25</t>
  </si>
  <si>
    <t>A.14.P.27</t>
  </si>
  <si>
    <t>A.14.P.28</t>
  </si>
  <si>
    <t>A.14.P.29</t>
  </si>
  <si>
    <t>A.14.P.30</t>
  </si>
  <si>
    <t>A.14.P.31</t>
  </si>
  <si>
    <t>A.14.P.33</t>
  </si>
  <si>
    <t>A.14.P.40</t>
  </si>
  <si>
    <t>A.14.P.41</t>
  </si>
  <si>
    <t>A.14.P.42</t>
  </si>
  <si>
    <t>A.14.P.43</t>
  </si>
  <si>
    <t>A.14.P.44</t>
  </si>
  <si>
    <t>Minor Repairs For RC Buildings</t>
  </si>
  <si>
    <t>A.15.R</t>
  </si>
  <si>
    <t xml:space="preserve">NAGPUR REGIONAL CENTRE </t>
  </si>
  <si>
    <t>A.15.R.2</t>
  </si>
  <si>
    <t>A.15.R.3</t>
  </si>
  <si>
    <t>A.15.P</t>
  </si>
  <si>
    <t>A.15.P.1</t>
  </si>
  <si>
    <t>A.15.P.2</t>
  </si>
  <si>
    <t>A.15.P.3</t>
  </si>
  <si>
    <t>Total Capital  Expenditures</t>
  </si>
  <si>
    <t>A.15.P.6</t>
  </si>
  <si>
    <t>A.15.P.8</t>
  </si>
  <si>
    <t>A.15.P.9</t>
  </si>
  <si>
    <t>A.15.P.10</t>
  </si>
  <si>
    <t>A.15.P.11</t>
  </si>
  <si>
    <t>A.15.P.12</t>
  </si>
  <si>
    <t>Travelling Expenses of Committee Members &amp; Others</t>
  </si>
  <si>
    <t>A.15.P.13</t>
  </si>
  <si>
    <t>A.15.P.14</t>
  </si>
  <si>
    <t>A.15.P.15</t>
  </si>
  <si>
    <t>A.15.P.16</t>
  </si>
  <si>
    <t>A.15.P.17</t>
  </si>
  <si>
    <t>A.15.P.18</t>
  </si>
  <si>
    <t>Legal Expenses &amp; Professional  Charges</t>
  </si>
  <si>
    <t>A.15.P.20</t>
  </si>
  <si>
    <t>A.15.P.22</t>
  </si>
  <si>
    <t>A.15.P.23</t>
  </si>
  <si>
    <t>A.15.P.24</t>
  </si>
  <si>
    <t>A.15.P.25</t>
  </si>
  <si>
    <t>A.15.P.27</t>
  </si>
  <si>
    <t>A.15.P.28</t>
  </si>
  <si>
    <t>A.15.P.29</t>
  </si>
  <si>
    <t>A.15.P.30</t>
  </si>
  <si>
    <t>A.15.P.31</t>
  </si>
  <si>
    <t>A.15.P.33</t>
  </si>
  <si>
    <t>A.15.P.40</t>
  </si>
  <si>
    <t>A.15.P.41</t>
  </si>
  <si>
    <t>A.15.P.42</t>
  </si>
  <si>
    <t>A.15.P.43</t>
  </si>
  <si>
    <t>Audit Fees</t>
  </si>
  <si>
    <t>A.15.P.44</t>
  </si>
  <si>
    <t>Minor Repairs for RC Buildings</t>
  </si>
  <si>
    <t>A.16.R</t>
  </si>
  <si>
    <t>NANDED REGIONAL CENTRE</t>
  </si>
  <si>
    <t>A.16.R.2</t>
  </si>
  <si>
    <t>A.16.R.3</t>
  </si>
  <si>
    <t>A.16.P</t>
  </si>
  <si>
    <t>A.16.P.1</t>
  </si>
  <si>
    <t>A.16.P.2</t>
  </si>
  <si>
    <t>A.16.P.3</t>
  </si>
  <si>
    <t>A.16.P.6</t>
  </si>
  <si>
    <t>A.16.P.8</t>
  </si>
  <si>
    <t>A.16.P.9</t>
  </si>
  <si>
    <t>A.16.P.10</t>
  </si>
  <si>
    <t>A.16.P.11</t>
  </si>
  <si>
    <t>A.16.P.12</t>
  </si>
  <si>
    <t>A.16.P.13</t>
  </si>
  <si>
    <t>A.16.P.14</t>
  </si>
  <si>
    <t>A.16.P.15</t>
  </si>
  <si>
    <t>A.16.P.16</t>
  </si>
  <si>
    <t>A.16.P.17</t>
  </si>
  <si>
    <t>A.16.P.18</t>
  </si>
  <si>
    <t>A.16.P.20</t>
  </si>
  <si>
    <t>A.16.P.22</t>
  </si>
  <si>
    <t>A.16.P.23</t>
  </si>
  <si>
    <t>A.16.P.24</t>
  </si>
  <si>
    <t>A.16.P.25</t>
  </si>
  <si>
    <t>A.16.P.27</t>
  </si>
  <si>
    <t>A.16.P.28</t>
  </si>
  <si>
    <t xml:space="preserve">Bank Commition </t>
  </si>
  <si>
    <t>A.16.P.29</t>
  </si>
  <si>
    <t>A.16.P.30</t>
  </si>
  <si>
    <t>A.16.P.31</t>
  </si>
  <si>
    <t>A.16.P.33</t>
  </si>
  <si>
    <t>A.16.P.40</t>
  </si>
  <si>
    <t>A.16.P.41</t>
  </si>
  <si>
    <t>A.16.P.42</t>
  </si>
  <si>
    <t>A.16.P.43</t>
  </si>
  <si>
    <t>A.16.P.44</t>
  </si>
  <si>
    <t>A.17.R</t>
  </si>
  <si>
    <t>PUNE REGIONAL CENTRE</t>
  </si>
  <si>
    <t>A.17.R.2</t>
  </si>
  <si>
    <t>A.17.R.3</t>
  </si>
  <si>
    <t>A.17.P</t>
  </si>
  <si>
    <t>A.17.P.1</t>
  </si>
  <si>
    <t>A.17.P.2</t>
  </si>
  <si>
    <t>A.17.P.3</t>
  </si>
  <si>
    <t>A.17.P.6</t>
  </si>
  <si>
    <t>A.17.P.8</t>
  </si>
  <si>
    <t>A.17.P.9</t>
  </si>
  <si>
    <t>A.17.P.10</t>
  </si>
  <si>
    <t>A.17.P.11</t>
  </si>
  <si>
    <t>A.17.P.12</t>
  </si>
  <si>
    <t>Travelling Expenses of
 Committee Members &amp; Others</t>
  </si>
  <si>
    <t>A.17.P.13</t>
  </si>
  <si>
    <t>A.17.P.14</t>
  </si>
  <si>
    <t>A.17.P.15</t>
  </si>
  <si>
    <t>A.17.P.16</t>
  </si>
  <si>
    <t>A.17.P.17</t>
  </si>
  <si>
    <t>A.17.P.18</t>
  </si>
  <si>
    <t>A.17.P.20</t>
  </si>
  <si>
    <t>A.17.P.22</t>
  </si>
  <si>
    <t>A.17.P.23</t>
  </si>
  <si>
    <t>A.17.P.24</t>
  </si>
  <si>
    <t>A.17.P.25</t>
  </si>
  <si>
    <t>A.17.P.27</t>
  </si>
  <si>
    <t>A.17.P.28</t>
  </si>
  <si>
    <t>A.17.P.29</t>
  </si>
  <si>
    <t>A.17.P.30</t>
  </si>
  <si>
    <t>A.17.P.31</t>
  </si>
  <si>
    <t>A.17.P.33</t>
  </si>
  <si>
    <t>A.17.P.40</t>
  </si>
  <si>
    <t>A.17.P.41</t>
  </si>
  <si>
    <t>A.17.P.42</t>
  </si>
  <si>
    <t>A.17.P.43</t>
  </si>
  <si>
    <t>A.20.R</t>
  </si>
  <si>
    <t>MUMBAI REGIONAL CENTRE</t>
  </si>
  <si>
    <t>A.20.R.2</t>
  </si>
  <si>
    <t>A.20.R.3</t>
  </si>
  <si>
    <t>A.20.P</t>
  </si>
  <si>
    <t>MUMBAI REGIONAL CENTRE                                                                                                                                                                          Capital Expenditure</t>
  </si>
  <si>
    <t>A.20.P.1</t>
  </si>
  <si>
    <t>A.20.P.2</t>
  </si>
  <si>
    <t>A.20.P.3</t>
  </si>
  <si>
    <t>Revenue Expenditure</t>
  </si>
  <si>
    <t>A.20.P.6</t>
  </si>
  <si>
    <t>A.20.P.8</t>
  </si>
  <si>
    <t>A.20.P.9</t>
  </si>
  <si>
    <t>A.20.P.10</t>
  </si>
  <si>
    <t>A.20.P.11</t>
  </si>
  <si>
    <t>A.20.P.12</t>
  </si>
  <si>
    <t>A.20.P.13</t>
  </si>
  <si>
    <t>A.20.P.14</t>
  </si>
  <si>
    <t>A.20.P.15</t>
  </si>
  <si>
    <t>A.20.P.16</t>
  </si>
  <si>
    <t>A.20.P.17</t>
  </si>
  <si>
    <t>A.20.P.18</t>
  </si>
  <si>
    <t>A.20.P.20</t>
  </si>
  <si>
    <t>A.20.P.22</t>
  </si>
  <si>
    <t>A.20.P.23</t>
  </si>
  <si>
    <t>A.20.P.24</t>
  </si>
  <si>
    <t>A.20.P.25</t>
  </si>
  <si>
    <t>A.20.P.27</t>
  </si>
  <si>
    <t>A.20.P.28</t>
  </si>
  <si>
    <t>A.20.P.29</t>
  </si>
  <si>
    <t>A.20.P.30</t>
  </si>
  <si>
    <t>A.20.P.31</t>
  </si>
  <si>
    <t>A.20.P.33</t>
  </si>
  <si>
    <t>A.20.P.40</t>
  </si>
  <si>
    <t>A.20.P.41</t>
  </si>
  <si>
    <t>A.20.P.42</t>
  </si>
  <si>
    <t>A.20.P.43</t>
  </si>
  <si>
    <t>A.21.R</t>
  </si>
  <si>
    <t>KOLHAPUR REGIONAL CENTRE</t>
  </si>
  <si>
    <t>A.21.R.2</t>
  </si>
  <si>
    <t>A.21.R.3</t>
  </si>
  <si>
    <t>A.21.P</t>
  </si>
  <si>
    <t>KOLHAPUR REGIONAL CENTRE                                                                                                                                            Capital Expenditure</t>
  </si>
  <si>
    <t>A.21.P.1</t>
  </si>
  <si>
    <t>A.21.P.2</t>
  </si>
  <si>
    <t>A.21.P.3</t>
  </si>
  <si>
    <t>A.21.P.6</t>
  </si>
  <si>
    <t>A.21.P.8</t>
  </si>
  <si>
    <t>A.21.P.9</t>
  </si>
  <si>
    <t>A.21.P.10</t>
  </si>
  <si>
    <t>A.21.P.11</t>
  </si>
  <si>
    <t>A.21.P.12</t>
  </si>
  <si>
    <t>A.21.P.13</t>
  </si>
  <si>
    <t>A.21.P.14</t>
  </si>
  <si>
    <t>A.21.P.15</t>
  </si>
  <si>
    <t>A.21.P.16</t>
  </si>
  <si>
    <t>A.21.P.17</t>
  </si>
  <si>
    <t>A.21.P.18</t>
  </si>
  <si>
    <t>A.21.P.20</t>
  </si>
  <si>
    <t>A.21.P.22</t>
  </si>
  <si>
    <t>A.21.P.23</t>
  </si>
  <si>
    <t>A.21.P.24</t>
  </si>
  <si>
    <t>A.21.P.25</t>
  </si>
  <si>
    <t>A.21.P.27</t>
  </si>
  <si>
    <t>A.21.P.28</t>
  </si>
  <si>
    <t>A.21.P.29</t>
  </si>
  <si>
    <t>A.21.P.30</t>
  </si>
  <si>
    <t>A.21.P.31</t>
  </si>
  <si>
    <t>A.21.P.33</t>
  </si>
  <si>
    <t>A.21.P.40</t>
  </si>
  <si>
    <t>A.21.P.41</t>
  </si>
  <si>
    <t>A.21.P.42</t>
  </si>
  <si>
    <t>A.21.P.43</t>
  </si>
  <si>
    <t>A.24.R</t>
  </si>
  <si>
    <t>A.24.P</t>
  </si>
  <si>
    <t>Extension Activities</t>
  </si>
  <si>
    <t>Vocational Education &amp; training (Skill Development)</t>
  </si>
  <si>
    <t>Assistance for Socio-Economic Weaker Students</t>
  </si>
  <si>
    <t>Monitoring of Study Centre</t>
  </si>
  <si>
    <t>Travelling Exp. For Seminar Workshop to Acd.Staff</t>
  </si>
  <si>
    <t>A.23.R</t>
  </si>
  <si>
    <t>SCHOOL OF HUM.&amp; SOC.SCIENCES                                                                                                                      Admission Fee</t>
  </si>
  <si>
    <t>A.23.R.1</t>
  </si>
  <si>
    <t>A.23.R.3</t>
  </si>
  <si>
    <t>A.23.R.4</t>
  </si>
  <si>
    <t>A.23.R.7</t>
  </si>
  <si>
    <t>Adv. Dip. (Value &amp; Spiritual Edu.)</t>
  </si>
  <si>
    <t>A.23.R.8</t>
  </si>
  <si>
    <t>A.23.R.9</t>
  </si>
  <si>
    <t>A.23.R.10</t>
  </si>
  <si>
    <t>A.23.R.11</t>
  </si>
  <si>
    <t>B.A. (Police Administration)</t>
  </si>
  <si>
    <t>A.23.R.15</t>
  </si>
  <si>
    <t>A.23.R.16</t>
  </si>
  <si>
    <t>A.23.R.20</t>
  </si>
  <si>
    <t>A.23.R.21</t>
  </si>
  <si>
    <t>A.23.R.22</t>
  </si>
  <si>
    <t>A.23.R.23</t>
  </si>
  <si>
    <t>A.23.R.27</t>
  </si>
  <si>
    <t>A.23.R.28</t>
  </si>
  <si>
    <t>Degree. In value &amp; Spititual Edu.</t>
  </si>
  <si>
    <t>A.23.R.30</t>
  </si>
  <si>
    <t>A.23.R.31</t>
  </si>
  <si>
    <t>A.23.R.36</t>
  </si>
  <si>
    <t>B.A. (Spiritual Educaion )(G71)</t>
  </si>
  <si>
    <t>A.23.P</t>
  </si>
  <si>
    <t>A.23.P.1</t>
  </si>
  <si>
    <t>A.23.P.3</t>
  </si>
  <si>
    <t>A.23.P.6</t>
  </si>
  <si>
    <t>A.23.P.8</t>
  </si>
  <si>
    <t>A.23.P.10</t>
  </si>
  <si>
    <t>A.23.P.11</t>
  </si>
  <si>
    <t>A.23.P.12</t>
  </si>
  <si>
    <t>A.23.P.13</t>
  </si>
  <si>
    <t>A.23.P.15</t>
  </si>
  <si>
    <t>A.23.P.16</t>
  </si>
  <si>
    <t>A.23.P.17</t>
  </si>
  <si>
    <t>A.23.P.20</t>
  </si>
  <si>
    <t>A.23.P.25</t>
  </si>
  <si>
    <t>A.23.P.26</t>
  </si>
  <si>
    <t>A.23.P.27</t>
  </si>
  <si>
    <t>A.23.P.28</t>
  </si>
  <si>
    <t>A.23.P.29</t>
  </si>
  <si>
    <t>A.23.P.30</t>
  </si>
  <si>
    <t>A.23.P.31</t>
  </si>
  <si>
    <t>M.Phil &amp; Ph.D Presentation &amp; Viva-Voce</t>
  </si>
  <si>
    <t>A.23.P.32</t>
  </si>
  <si>
    <t>A.23.P.33</t>
  </si>
  <si>
    <t>A.23.P.34</t>
  </si>
  <si>
    <t>A.23.P.35</t>
  </si>
  <si>
    <t>A.23.P.36</t>
  </si>
  <si>
    <t>Library</t>
  </si>
  <si>
    <t>A.23.P.38</t>
  </si>
  <si>
    <t>A.23.P.40</t>
  </si>
  <si>
    <t>A.23.P.41</t>
  </si>
  <si>
    <t>A.23.P.83</t>
  </si>
  <si>
    <t>A.24.R.1</t>
  </si>
  <si>
    <t>A.24.R.2</t>
  </si>
  <si>
    <t>Cert in Fire &amp; Safety Engg. Mgmt.</t>
  </si>
  <si>
    <t>A.24.R.3</t>
  </si>
  <si>
    <t>A.24.R.4</t>
  </si>
  <si>
    <t>Dip. In Co. Op. Mgmt.. (Banking) (P52)</t>
  </si>
  <si>
    <t>A.24.R.5</t>
  </si>
  <si>
    <t>Dip. In Co. Op. Mgmt.. (Dairy)</t>
  </si>
  <si>
    <t>A.24.R.6</t>
  </si>
  <si>
    <t xml:space="preserve">Dip. In Co. Op. Mgmt.. (ABC) </t>
  </si>
  <si>
    <t>A.24.R.8</t>
  </si>
  <si>
    <t>Dip.in Fire &amp; Safety Engg. Mgmt.</t>
  </si>
  <si>
    <t>A.24.R.10</t>
  </si>
  <si>
    <t>A.24.R.11</t>
  </si>
  <si>
    <t>A.24.R.14</t>
  </si>
  <si>
    <t>Bachelor of Co-op.Mgmt</t>
  </si>
  <si>
    <t>A.24.R.15</t>
  </si>
  <si>
    <t>A.24.R.16</t>
  </si>
  <si>
    <t>B.C.M. (G40)</t>
  </si>
  <si>
    <t>A.24.R.18</t>
  </si>
  <si>
    <t>Master of Commerce (M17)</t>
  </si>
  <si>
    <t>A.24.R.19</t>
  </si>
  <si>
    <t>M.B.A. (P79)</t>
  </si>
  <si>
    <t>A.24.R.21</t>
  </si>
  <si>
    <t>New Programme</t>
  </si>
  <si>
    <t>A.24.R.22</t>
  </si>
  <si>
    <t>A.24.R.23</t>
  </si>
  <si>
    <t>A.24.R.24</t>
  </si>
  <si>
    <t>Preparatory (English)(C15)</t>
  </si>
  <si>
    <t>A.24.P.1</t>
  </si>
  <si>
    <t>A.24.P.3</t>
  </si>
  <si>
    <t>A.24.P.6</t>
  </si>
  <si>
    <t>A.24.P.11</t>
  </si>
  <si>
    <t>A.24.P.13</t>
  </si>
  <si>
    <t>A.24.P.17</t>
  </si>
  <si>
    <t>A.24.P.20</t>
  </si>
  <si>
    <t>A.24.P.25</t>
  </si>
  <si>
    <t>A.24.P.28</t>
  </si>
  <si>
    <t>A.24.P.29</t>
  </si>
  <si>
    <t>A.24.P.30</t>
  </si>
  <si>
    <t>A.24.P.31</t>
  </si>
  <si>
    <t>A.24.P.32</t>
  </si>
  <si>
    <t>A.24.P.33</t>
  </si>
  <si>
    <t>A.24.P.34</t>
  </si>
  <si>
    <t>A.24.P.35</t>
  </si>
  <si>
    <t>A.24.P.36</t>
  </si>
  <si>
    <t>A.24.P.38</t>
  </si>
  <si>
    <t>A.24.P.39</t>
  </si>
  <si>
    <t>A.24.P.40</t>
  </si>
  <si>
    <t>Assistance for Socio-economic Weaker Students</t>
  </si>
  <si>
    <t>A.24.P.41</t>
  </si>
  <si>
    <t>A.24.P.83</t>
  </si>
  <si>
    <t>A.25.R</t>
  </si>
  <si>
    <t>SCHOOL OF CONT EDUCATION                                                                                                                           Admission Fees</t>
  </si>
  <si>
    <t>A.25.R.1</t>
  </si>
  <si>
    <t>Cert.in Beauty Parlour Mgt.(6 months) (C2E)</t>
  </si>
  <si>
    <t>A.25.R.2</t>
  </si>
  <si>
    <t>A.25.R.4</t>
  </si>
  <si>
    <t>A.25.R.8</t>
  </si>
  <si>
    <t>A.25.R.9</t>
  </si>
  <si>
    <t>A.25.R.10</t>
  </si>
  <si>
    <t>A.25.R.19</t>
  </si>
  <si>
    <t>Dip. In Fabrication(T94)</t>
  </si>
  <si>
    <t>A.25.R.21</t>
  </si>
  <si>
    <t>A.25.R.22</t>
  </si>
  <si>
    <t>A.25.R.25</t>
  </si>
  <si>
    <t>A.25.R.26</t>
  </si>
  <si>
    <t>A.25.R.27</t>
  </si>
  <si>
    <t>A.25.R.29</t>
  </si>
  <si>
    <t>A.25.R.33</t>
  </si>
  <si>
    <t>A.25.R.41</t>
  </si>
  <si>
    <t>Dip in Advance Facility Services</t>
  </si>
  <si>
    <t>A.25.R.43</t>
  </si>
  <si>
    <t>B.Sc.Fashion Design(V31)</t>
  </si>
  <si>
    <t>A.25.R.44</t>
  </si>
  <si>
    <t>B.Sc.in Media graphics &amp; animation(T97)</t>
  </si>
  <si>
    <t>A.25.R.45</t>
  </si>
  <si>
    <t>B.Sc. Interior Design 2010 Pattern(V30)</t>
  </si>
  <si>
    <t>A.25.R.46</t>
  </si>
  <si>
    <t>B.Sc.(Hospi &amp; Tour Stud)(V74)</t>
  </si>
  <si>
    <t>A.25.R.47</t>
  </si>
  <si>
    <t>A.25.R.48</t>
  </si>
  <si>
    <t>B.Sc. Facility Services(V19)</t>
  </si>
  <si>
    <t>A.25.R.49</t>
  </si>
  <si>
    <t>Bachelor of fine Arts(V37)</t>
  </si>
  <si>
    <t>A.25.R.58</t>
  </si>
  <si>
    <t>Dip in Fire Sefty</t>
  </si>
  <si>
    <t>A.25.R.59</t>
  </si>
  <si>
    <t>Bat.of Fire &amp; Health Sefty(P97)</t>
  </si>
  <si>
    <t>A.25.R.60</t>
  </si>
  <si>
    <t>B.F.A. Painting (V85)</t>
  </si>
  <si>
    <t>A.25.R.62</t>
  </si>
  <si>
    <t>B.Sc. Construction (V71)</t>
  </si>
  <si>
    <t>A.25.R.63</t>
  </si>
  <si>
    <t>B.Sc. Automotive Tech.(V72)</t>
  </si>
  <si>
    <t>A.25.R.65</t>
  </si>
  <si>
    <t>M.Sc. H.T.S.(V90)</t>
  </si>
  <si>
    <t>A.25.R.66</t>
  </si>
  <si>
    <t>M.Sc. Food Science (V91)</t>
  </si>
  <si>
    <t>A.25.R.68</t>
  </si>
  <si>
    <t>M.Sc. Fashion Design (V89)</t>
  </si>
  <si>
    <t>A.25.R.71</t>
  </si>
  <si>
    <t>Other  Receipts</t>
  </si>
  <si>
    <t>A.25.R.72</t>
  </si>
  <si>
    <t xml:space="preserve">Dip. In Fire &amp; Computerised Sefty-Distance Education -2010 Pattern </t>
  </si>
  <si>
    <t>A.25.R.73</t>
  </si>
  <si>
    <t>A.25.R.74</t>
  </si>
  <si>
    <t>B.Sc.(HSCS)2016 CGPA (v102)</t>
  </si>
  <si>
    <t>A.25.R.75</t>
  </si>
  <si>
    <t>A.25.R.76</t>
  </si>
  <si>
    <t>Cert. In Fire &amp; Safety (Engg.&amp;Mgmt) (C97)</t>
  </si>
  <si>
    <t>A.25.R.77</t>
  </si>
  <si>
    <t>B.F.A. Painting (Part-II)(V87)</t>
  </si>
  <si>
    <t>A.25.P</t>
  </si>
  <si>
    <t>SCHOOL OF CONT.EDUCATION                                                                                                                           Capital Expenditure</t>
  </si>
  <si>
    <t>A.25.P.2</t>
  </si>
  <si>
    <t>A.25.P.3</t>
  </si>
  <si>
    <t>A.25.P.6</t>
  </si>
  <si>
    <t>A.25.P.11</t>
  </si>
  <si>
    <t>A.25.P.12</t>
  </si>
  <si>
    <t>A.25.P.13</t>
  </si>
  <si>
    <t>A.25.P.17</t>
  </si>
  <si>
    <t>A.25.P.20</t>
  </si>
  <si>
    <t>A.25.P.28</t>
  </si>
  <si>
    <t>A.25.P.29</t>
  </si>
  <si>
    <t>A.25.P.32</t>
  </si>
  <si>
    <t>A.25.P.33</t>
  </si>
  <si>
    <t>A.25.P.34</t>
  </si>
  <si>
    <t>A.25.P.35</t>
  </si>
  <si>
    <t>A.25.P.36</t>
  </si>
  <si>
    <t>A.25.P.38</t>
  </si>
  <si>
    <t>A.25.P.39</t>
  </si>
  <si>
    <t>A.25.P.40</t>
  </si>
  <si>
    <t>A.25.P.41</t>
  </si>
  <si>
    <t>A.25.P.71</t>
  </si>
  <si>
    <t>Payment of other Courses</t>
  </si>
  <si>
    <t>A.25.P.83</t>
  </si>
  <si>
    <t>A.26.R</t>
  </si>
  <si>
    <t>A.26.R.1</t>
  </si>
  <si>
    <t>Online Certi.Dip/Degree</t>
  </si>
  <si>
    <t>A.26.R.2</t>
  </si>
  <si>
    <t>MKCL Wave Programme</t>
  </si>
  <si>
    <t>A.26.R.3</t>
  </si>
  <si>
    <t>M.S.C.I.T. Programme</t>
  </si>
  <si>
    <t>A.26.R.4</t>
  </si>
  <si>
    <t>Diploma in Computer Applications</t>
  </si>
  <si>
    <t>A.26.R.5</t>
  </si>
  <si>
    <t>Dip. in Computerized Accounting &amp; Aud.</t>
  </si>
  <si>
    <t>A.26.R.6</t>
  </si>
  <si>
    <t>A.26.R.7</t>
  </si>
  <si>
    <t>A.26.R.8</t>
  </si>
  <si>
    <t>A.26.R.9</t>
  </si>
  <si>
    <t>A.26.R.10</t>
  </si>
  <si>
    <t>A.26.R.11</t>
  </si>
  <si>
    <t>M. Sc. (Information System)</t>
  </si>
  <si>
    <t>A.26.R.12</t>
  </si>
  <si>
    <t>Ph.D.</t>
  </si>
  <si>
    <t>A.26.R.13</t>
  </si>
  <si>
    <t>A.26.R.15</t>
  </si>
  <si>
    <t>Oracle</t>
  </si>
  <si>
    <t>A.26.R.16</t>
  </si>
  <si>
    <t>Advance Dip. In Computing</t>
  </si>
  <si>
    <t>A.26.R.17</t>
  </si>
  <si>
    <t>A.26.R.18</t>
  </si>
  <si>
    <t>A.26.R.19</t>
  </si>
  <si>
    <t>P.G.Diploma in Computer Applications</t>
  </si>
  <si>
    <t>A.26.R.20</t>
  </si>
  <si>
    <t>Diploma in Computing (P142)</t>
  </si>
  <si>
    <t>A.26.R.21</t>
  </si>
  <si>
    <t>Certificate in Computer Operation for Blind (C93)</t>
  </si>
  <si>
    <t>A.26.R.22</t>
  </si>
  <si>
    <t>Certificate in Office Tools (D101)(D102)</t>
  </si>
  <si>
    <t>A.26.R.23</t>
  </si>
  <si>
    <t xml:space="preserve">Certificate in Visual Basic (D103) </t>
  </si>
  <si>
    <t>A.26.R.24</t>
  </si>
  <si>
    <t>Certificate in Programming Expertise in C (D105)</t>
  </si>
  <si>
    <t>A.26.R.25</t>
  </si>
  <si>
    <t>Certificate in Data Structure using C (D106)</t>
  </si>
  <si>
    <t>A.26.R.26</t>
  </si>
  <si>
    <t>A.26.R.27</t>
  </si>
  <si>
    <t>Certificate in OOPS and C++(D107)</t>
  </si>
  <si>
    <t>A.26.R.28</t>
  </si>
  <si>
    <t>A.26.R.29</t>
  </si>
  <si>
    <t>Certificate in Building Web Portals Through ASP.NET.(D109</t>
  </si>
  <si>
    <t>A.26.R.30</t>
  </si>
  <si>
    <t>Certificate in Enterprise Solution Using JEE (D110)</t>
  </si>
  <si>
    <t>A.26.R.31</t>
  </si>
  <si>
    <t>Certificate in Programming Excellence through C#2016 Pattern(D111)</t>
  </si>
  <si>
    <t>A.26.R.32</t>
  </si>
  <si>
    <t xml:space="preserve">Certificate in Visual Programming  (D112) </t>
  </si>
  <si>
    <t>A.26.R.33</t>
  </si>
  <si>
    <t>Certificate in LINUX (D113)</t>
  </si>
  <si>
    <t>A.26.R.34</t>
  </si>
  <si>
    <t>Certificate in ORACLE (D114)</t>
  </si>
  <si>
    <t>A.26.R.36</t>
  </si>
  <si>
    <t>B.Sc (Industrial Science)(P133-2016 Pattern)</t>
  </si>
  <si>
    <t>A.26.R.37</t>
  </si>
  <si>
    <t>Diploma in Business Process Mgmt. (P140)</t>
  </si>
  <si>
    <t>A.26.R.38</t>
  </si>
  <si>
    <t>Diploma in Business Process Mgmt. (B.B.A.BPM 2016 Pattern)(P137)</t>
  </si>
  <si>
    <t>A.26.R.39</t>
  </si>
  <si>
    <t>B.Sc.CSA (V66)</t>
  </si>
  <si>
    <t>A.26.R.40</t>
  </si>
  <si>
    <t>Bachlor of Science Application (BCA)(2016 Pattern)(P134)</t>
  </si>
  <si>
    <t>A.26.R.41</t>
  </si>
  <si>
    <t>B.B.A.(BMP)(V65)</t>
  </si>
  <si>
    <t>A.26.P</t>
  </si>
  <si>
    <t>A.26.P.6</t>
  </si>
  <si>
    <t>A.26.P.8</t>
  </si>
  <si>
    <t>A.26.P.10</t>
  </si>
  <si>
    <t>A.26.P.11</t>
  </si>
  <si>
    <t>A.26.P.12</t>
  </si>
  <si>
    <t>A.26.P.13</t>
  </si>
  <si>
    <t>A.26.P.16</t>
  </si>
  <si>
    <t>A.26.P.17</t>
  </si>
  <si>
    <t>A.26.P.20</t>
  </si>
  <si>
    <t>A.26.P.25</t>
  </si>
  <si>
    <t>A.26.P.26</t>
  </si>
  <si>
    <t>A.26.P.29</t>
  </si>
  <si>
    <t>A.26.P.30</t>
  </si>
  <si>
    <t>A.26.P.31</t>
  </si>
  <si>
    <t>M.Phil &amp; Ph.D. Presentation &amp; Viva-Voce</t>
  </si>
  <si>
    <t>A.26.P.32</t>
  </si>
  <si>
    <t>A.26.P.33</t>
  </si>
  <si>
    <t>A.26.P.34</t>
  </si>
  <si>
    <t>A.26.P.35</t>
  </si>
  <si>
    <t>A.26.P.36</t>
  </si>
  <si>
    <t>A.26.P.38</t>
  </si>
  <si>
    <t>A.26.P.39</t>
  </si>
  <si>
    <t>A.26.P.40</t>
  </si>
  <si>
    <t>A.26.P.41</t>
  </si>
  <si>
    <t>A.26.P.42</t>
  </si>
  <si>
    <t>A.26.P.43</t>
  </si>
  <si>
    <t>E-Learning Material &amp; Multicopying</t>
  </si>
  <si>
    <t>A.26.P.83</t>
  </si>
  <si>
    <t>A.27.R</t>
  </si>
  <si>
    <t>A.27.R.2</t>
  </si>
  <si>
    <t>Dip.in Mechanical Engg. (L&amp;E)(T24)</t>
  </si>
  <si>
    <t>A.27.R.3</t>
  </si>
  <si>
    <t>Dip.in E &amp; TC.Engg. (L&amp;E)(V63)</t>
  </si>
  <si>
    <t>A.27.R.7</t>
  </si>
  <si>
    <t>Dip.in E &amp; TC.Engg.)(V63)</t>
  </si>
  <si>
    <t>A.27.R.8</t>
  </si>
  <si>
    <t>Dip.in Mechanical Engg.)(V62)</t>
  </si>
  <si>
    <t>A.27.R.10</t>
  </si>
  <si>
    <t>FDAD)(V40)</t>
  </si>
  <si>
    <t>A.27.R.16</t>
  </si>
  <si>
    <t>B.Des)(V28)</t>
  </si>
  <si>
    <t>A.27.R.18</t>
  </si>
  <si>
    <t>A.27.R.19</t>
  </si>
  <si>
    <t>Bachelor of Architecture General (V22)</t>
  </si>
  <si>
    <t>A.27.R.20</t>
  </si>
  <si>
    <t>B.Sc.-(Bio-Technology) (T82)</t>
  </si>
  <si>
    <t>A.27.R.22</t>
  </si>
  <si>
    <t>A.27.R.23</t>
  </si>
  <si>
    <t>B.Tech.Electro. (T34)</t>
  </si>
  <si>
    <t>A.27.R.24</t>
  </si>
  <si>
    <t>A.27.R.25</t>
  </si>
  <si>
    <t>B.Tech.Mech. Engineering(T35)</t>
  </si>
  <si>
    <t>A.27.R.26</t>
  </si>
  <si>
    <t>M.Arch.E.A(V43)</t>
  </si>
  <si>
    <t>A.27.R.27</t>
  </si>
  <si>
    <t>M.Arch.C.M(V42)</t>
  </si>
  <si>
    <t>A.27.R.29</t>
  </si>
  <si>
    <t>Master of Arch.General(V41)</t>
  </si>
  <si>
    <t>A.27.R.31</t>
  </si>
  <si>
    <t>M.Sc.-(Bio-Technology)(T83)</t>
  </si>
  <si>
    <t>A.27.R.32</t>
  </si>
  <si>
    <t>M.Arch.U.R.P.(V44)</t>
  </si>
  <si>
    <t>A.27.R.33</t>
  </si>
  <si>
    <t>A.27.R.34</t>
  </si>
  <si>
    <t>M.Sc.I.E.(V47)</t>
  </si>
  <si>
    <t>A.27.R.36</t>
  </si>
  <si>
    <t>A.27.R.37</t>
  </si>
  <si>
    <t>Study Centre Processing Fee</t>
  </si>
  <si>
    <t>A.27.R.38</t>
  </si>
  <si>
    <t>A.27.R.39</t>
  </si>
  <si>
    <t>A.27.R.40</t>
  </si>
  <si>
    <t>M.Sc. (Environmental Science)(V58) Regular -2015 Pattern</t>
  </si>
  <si>
    <t>A.27.R.41</t>
  </si>
  <si>
    <t>A.27.R.48</t>
  </si>
  <si>
    <t>B.Sc.(Bio.Informatics)2006 Pattern (T80)</t>
  </si>
  <si>
    <t>A.27.P</t>
  </si>
  <si>
    <t>A.27.P.1</t>
  </si>
  <si>
    <t>Purchase Of Furinture</t>
  </si>
  <si>
    <t>A.27.P.3</t>
  </si>
  <si>
    <t>A.27.P.4</t>
  </si>
  <si>
    <t>A.27.P.5</t>
  </si>
  <si>
    <t>A.27.P.6</t>
  </si>
  <si>
    <t>A.27.P.8</t>
  </si>
  <si>
    <t>A.27.P.11</t>
  </si>
  <si>
    <t>Office expenses / Printing &amp; Stationery</t>
  </si>
  <si>
    <t>A.27.P.12</t>
  </si>
  <si>
    <t>A.27.P.13</t>
  </si>
  <si>
    <t>A.27.P.17</t>
  </si>
  <si>
    <t>A.27.P.20</t>
  </si>
  <si>
    <t>A.27.P.25</t>
  </si>
  <si>
    <t>A.27.P.27</t>
  </si>
  <si>
    <t>A.27.P.28</t>
  </si>
  <si>
    <t>A.27.P.29</t>
  </si>
  <si>
    <t>A.27.P.31</t>
  </si>
  <si>
    <t>M.Phil &amp; Ph.D Presentation &amp;Viva-Voce</t>
  </si>
  <si>
    <t>A.27.P.32</t>
  </si>
  <si>
    <t>A.27.P.33</t>
  </si>
  <si>
    <t>A.27.P.34</t>
  </si>
  <si>
    <t>A.27.P.35</t>
  </si>
  <si>
    <t>A.27.P.36</t>
  </si>
  <si>
    <t>A.27.P.38</t>
  </si>
  <si>
    <t>A.27.P.39</t>
  </si>
  <si>
    <t>A.27.P.40</t>
  </si>
  <si>
    <t>A.27.P.41</t>
  </si>
  <si>
    <t>A.27.P.42</t>
  </si>
  <si>
    <t>A.27.P.83</t>
  </si>
  <si>
    <t>A.28.R</t>
  </si>
  <si>
    <t>A.28.R.1</t>
  </si>
  <si>
    <t>Certificate in Gardening (C1D)</t>
  </si>
  <si>
    <t>A.28.R.2</t>
  </si>
  <si>
    <t>A.28.R.3</t>
  </si>
  <si>
    <t>Dip.in Fruit Production (T15)</t>
  </si>
  <si>
    <t>A.28.R.4</t>
  </si>
  <si>
    <t>Dip.in Vegetable Production (T16)</t>
  </si>
  <si>
    <t>A.28.R.5</t>
  </si>
  <si>
    <t>Dip.in Flori.&amp; Land Scape Gard. (T17)</t>
  </si>
  <si>
    <t>A.28.R.6</t>
  </si>
  <si>
    <t>Dip. in Agri business Mgmt. (T14)</t>
  </si>
  <si>
    <t>A.28.R.7</t>
  </si>
  <si>
    <t>A.28.R.8</t>
  </si>
  <si>
    <t>Dip. Agro-Journalism Prog. (P18)</t>
  </si>
  <si>
    <t>A.28.R.9</t>
  </si>
  <si>
    <t>A.28.R.10</t>
  </si>
  <si>
    <t>M.Sc. (Agri) (M05)</t>
  </si>
  <si>
    <t>A.28.R.11</t>
  </si>
  <si>
    <t>Ph.D. Agri</t>
  </si>
  <si>
    <t>A.28.P</t>
  </si>
  <si>
    <t>SCHOOL OF AGRICULTURE SCIENCE                                                                                                                                                          Capital Expenditure</t>
  </si>
  <si>
    <t>A.28.P.1</t>
  </si>
  <si>
    <t>A.28.P.3</t>
  </si>
  <si>
    <t>A.28.P.6</t>
  </si>
  <si>
    <t>A.28.P.11</t>
  </si>
  <si>
    <t>A.28.P.12</t>
  </si>
  <si>
    <t>A.28.P.13</t>
  </si>
  <si>
    <t>A.28.P.17</t>
  </si>
  <si>
    <t>A.28.P.20</t>
  </si>
  <si>
    <t>A.28.P.22</t>
  </si>
  <si>
    <t>A.28.P.26</t>
  </si>
  <si>
    <t>A.28.P.27</t>
  </si>
  <si>
    <t>A.28.P.29</t>
  </si>
  <si>
    <t>A.28.P.30</t>
  </si>
  <si>
    <t>A.28.P.31</t>
  </si>
  <si>
    <t>A.28.P.32</t>
  </si>
  <si>
    <t>A.28.P.33</t>
  </si>
  <si>
    <t>A.28.P.34</t>
  </si>
  <si>
    <t>A.28.P.35</t>
  </si>
  <si>
    <t>A.28.P.36</t>
  </si>
  <si>
    <t>A.28.P.38</t>
  </si>
  <si>
    <t>A.28.P.39</t>
  </si>
  <si>
    <t>A.28.P.40</t>
  </si>
  <si>
    <t>A.28.P.41</t>
  </si>
  <si>
    <t>A.28.P.83</t>
  </si>
  <si>
    <t>A.29.R</t>
  </si>
  <si>
    <t>A.29.R.1</t>
  </si>
  <si>
    <t>Cert. In Patient Asst./Rugnashayak (C55)</t>
  </si>
  <si>
    <t>A.29.R.4</t>
  </si>
  <si>
    <t>Cert.in Arogyamitra (C52)</t>
  </si>
  <si>
    <t>A.29.R.5</t>
  </si>
  <si>
    <t>A.29.R.7</t>
  </si>
  <si>
    <t>D.M.L.T.</t>
  </si>
  <si>
    <t>A.29.R.8</t>
  </si>
  <si>
    <t>D.O.T.A.(P40)</t>
  </si>
  <si>
    <t>A.29.R.9</t>
  </si>
  <si>
    <t>Dip. In Industrial Drug. Science</t>
  </si>
  <si>
    <t>A.29.R.10</t>
  </si>
  <si>
    <t>Dip. In Pharma Manufacturing &amp; Packing (P49)</t>
  </si>
  <si>
    <t>A.29.R.11</t>
  </si>
  <si>
    <t>A.29.R.12</t>
  </si>
  <si>
    <t>B.Sc. (Optometry) (P26)</t>
  </si>
  <si>
    <t>A.29.R.13</t>
  </si>
  <si>
    <t>B.Sc. (Ind.Drug Sci.) (P38)</t>
  </si>
  <si>
    <t>A.29.R.15</t>
  </si>
  <si>
    <t>Master in Public Health (P74)(P46)</t>
  </si>
  <si>
    <t>A.29.R.16</t>
  </si>
  <si>
    <t>Study Center Proc. Fee &amp; Affiliation Fee</t>
  </si>
  <si>
    <t>A.29.R.17</t>
  </si>
  <si>
    <t>A.29.R.18</t>
  </si>
  <si>
    <t>Cert.in accupressor</t>
  </si>
  <si>
    <t>A.29.R.19</t>
  </si>
  <si>
    <t>Dip.in accupressor</t>
  </si>
  <si>
    <t>A.29.R.24</t>
  </si>
  <si>
    <t>A.29.R.25</t>
  </si>
  <si>
    <t>Dip. In  Industrial Science ( Pharma ) (P48)</t>
  </si>
  <si>
    <t>A.29.P</t>
  </si>
  <si>
    <t>SCHOOL OF HEALTH SCIENCE                                                                                                                                                          Capital Expenditure</t>
  </si>
  <si>
    <t>A.29.P.3</t>
  </si>
  <si>
    <t>A.29.P.4</t>
  </si>
  <si>
    <t>A.29.P.6</t>
  </si>
  <si>
    <t>A.29.P.8</t>
  </si>
  <si>
    <t>A.29.P.11</t>
  </si>
  <si>
    <t>A.29.P.12</t>
  </si>
  <si>
    <t>A.29.P.13</t>
  </si>
  <si>
    <t>A.29.P.17</t>
  </si>
  <si>
    <t>A.29.P.25</t>
  </si>
  <si>
    <t>A.29.P.26</t>
  </si>
  <si>
    <t>A.29.P.28</t>
  </si>
  <si>
    <t>A.29.P.29</t>
  </si>
  <si>
    <t>A.29.P.30</t>
  </si>
  <si>
    <t>A.29.P.32</t>
  </si>
  <si>
    <t>A.29.P.33</t>
  </si>
  <si>
    <t>A.29.P.34</t>
  </si>
  <si>
    <t>A.29.P.35</t>
  </si>
  <si>
    <t>A.29.P.36</t>
  </si>
  <si>
    <t>A.29.P.38</t>
  </si>
  <si>
    <t>A.29.P.39</t>
  </si>
  <si>
    <t>A.29.P.40</t>
  </si>
  <si>
    <t>A.29.P.41</t>
  </si>
  <si>
    <t>A.29.P.43</t>
  </si>
  <si>
    <t>Expenses for Dispensary</t>
  </si>
  <si>
    <t>A.29.P.83</t>
  </si>
  <si>
    <t>A.29.P.85</t>
  </si>
  <si>
    <t>A.30.R</t>
  </si>
  <si>
    <t>A.30.R.1</t>
  </si>
  <si>
    <t>Cert.Programme in Human Rights</t>
  </si>
  <si>
    <t>A.30.R.2</t>
  </si>
  <si>
    <t>Cert.Prog. in Counsellor Training</t>
  </si>
  <si>
    <t>A.30.R.4</t>
  </si>
  <si>
    <t>Dip.in Gandhi Vichar Darshan</t>
  </si>
  <si>
    <t>A.30.R.5</t>
  </si>
  <si>
    <t>PGRP Re-registration</t>
  </si>
  <si>
    <t>A.30.R.6</t>
  </si>
  <si>
    <t>B.A. (Consumer Services)</t>
  </si>
  <si>
    <t>A.30.R.7.1</t>
  </si>
  <si>
    <t>A.30.R.7.2</t>
  </si>
  <si>
    <t>A.30.R.7.3</t>
  </si>
  <si>
    <t>A.30.R.7.4</t>
  </si>
  <si>
    <t>A.30.R.7.5</t>
  </si>
  <si>
    <t>A.30.R.11</t>
  </si>
  <si>
    <t>A.30.P</t>
  </si>
  <si>
    <t>ACADEMIC SERVICES DIVISION                                                                                                                        Capital Expenditure</t>
  </si>
  <si>
    <t>A.30.P.1</t>
  </si>
  <si>
    <t>A.30.P.3</t>
  </si>
  <si>
    <t>A.30.P.6</t>
  </si>
  <si>
    <t>A.30.P.8</t>
  </si>
  <si>
    <t>A.30.P.11</t>
  </si>
  <si>
    <t>A.30.P.13</t>
  </si>
  <si>
    <t>A.30.P.17</t>
  </si>
  <si>
    <t>A.30.P.22</t>
  </si>
  <si>
    <t>A.30.P.25</t>
  </si>
  <si>
    <t>A.30.P.29</t>
  </si>
  <si>
    <t>A.30.P.31</t>
  </si>
  <si>
    <t>M. Phil &amp; Ph.D Presentation &amp; Viva-Voce</t>
  </si>
  <si>
    <t>A.30.P.33</t>
  </si>
  <si>
    <t>A.30.P.34</t>
  </si>
  <si>
    <t>A.30.P.40</t>
  </si>
  <si>
    <t>A.30.P.41</t>
  </si>
  <si>
    <t>A.30.P.83</t>
  </si>
  <si>
    <t>A.31.R</t>
  </si>
  <si>
    <t>A.31.R.1</t>
  </si>
  <si>
    <t>A.1.P</t>
  </si>
  <si>
    <t>ADMINISTRATION DIVISION  Capital Expanditure</t>
  </si>
  <si>
    <t>A.1.R</t>
  </si>
  <si>
    <t xml:space="preserve">ADMINISTRATION DIVISION  </t>
  </si>
  <si>
    <t>A.2.P</t>
  </si>
  <si>
    <t>A.2.R</t>
  </si>
  <si>
    <t>A.4.R</t>
  </si>
  <si>
    <t xml:space="preserve">FINANCE DIVISION        </t>
  </si>
  <si>
    <t>A.3.P</t>
  </si>
  <si>
    <t>A.4.P</t>
  </si>
  <si>
    <t>A.4.R.15</t>
  </si>
  <si>
    <t xml:space="preserve">Closing of Bank A/C </t>
  </si>
  <si>
    <t>A.2.P.1</t>
  </si>
  <si>
    <t>A.2.P.43</t>
  </si>
  <si>
    <t>Photocopy of Answer Book</t>
  </si>
  <si>
    <t>A.3.P.2</t>
  </si>
  <si>
    <t>A.5.R</t>
  </si>
  <si>
    <t>UNIVERSITY WORKS DEPARTMENT</t>
  </si>
  <si>
    <t>Expenses on  Major Repairs to Buildings - Furniture</t>
  </si>
  <si>
    <t>A.5.P</t>
  </si>
  <si>
    <t>Expenses on  Major Repairs to Buildings - Electrical</t>
  </si>
  <si>
    <t>A.6.R</t>
  </si>
  <si>
    <t>LIBRARY &amp; RESOURCE CENTRE</t>
  </si>
  <si>
    <t>A.6.R.1</t>
  </si>
  <si>
    <t>Library Fee</t>
  </si>
  <si>
    <t>A.6.P</t>
  </si>
  <si>
    <t>A.7.R</t>
  </si>
  <si>
    <t>PRINT PRODUCTION CENTRE</t>
  </si>
  <si>
    <t>A.8.R</t>
  </si>
  <si>
    <t>AUDIO VIDEO CENTRE</t>
  </si>
  <si>
    <t>A.8.P.5.19</t>
  </si>
  <si>
    <t>A.9.R</t>
  </si>
  <si>
    <t>A.9.P</t>
  </si>
  <si>
    <t>A.10.R</t>
  </si>
  <si>
    <t>A.10.P</t>
  </si>
  <si>
    <t xml:space="preserve">ACADEMIC SERVICES DIVISION                                                                                                                            Admission Fees </t>
  </si>
  <si>
    <t>A.31.P</t>
  </si>
  <si>
    <t>A.31.P.2</t>
  </si>
  <si>
    <t>A.31.P.5.1</t>
  </si>
  <si>
    <t>Work - Park Shade Drinking Water Supply</t>
  </si>
  <si>
    <t>A.31.P.5.2</t>
  </si>
  <si>
    <t>Building Land-Scaping Development</t>
  </si>
  <si>
    <t>A.31.P.5.3</t>
  </si>
  <si>
    <t>Construction of Green House</t>
  </si>
  <si>
    <t>A.31.P.5.4</t>
  </si>
  <si>
    <t>Auto Iring System / Equipmentss / Water Supply</t>
  </si>
  <si>
    <t>A.31.P.5.5</t>
  </si>
  <si>
    <t>Campus / Farm Development</t>
  </si>
  <si>
    <t>A.31.P.8</t>
  </si>
  <si>
    <t>A.31.P.11</t>
  </si>
  <si>
    <t>A.31.P.13</t>
  </si>
  <si>
    <t>A.31.P.16</t>
  </si>
  <si>
    <t>A.31.P.17</t>
  </si>
  <si>
    <t>A.31.P.28</t>
  </si>
  <si>
    <t>Farm Maintenance</t>
  </si>
  <si>
    <t>A.31.P.29</t>
  </si>
  <si>
    <t>Campus Garden Maint/ Landscape Devel &amp; Maint</t>
  </si>
  <si>
    <t>A.31.P.31</t>
  </si>
  <si>
    <t>POL / Vehicle Maint For Tractors, Farm Implements</t>
  </si>
  <si>
    <t>A.31.P.40</t>
  </si>
  <si>
    <t>Earn and Learn Scheme-KVK</t>
  </si>
  <si>
    <t>A.31.P.41</t>
  </si>
  <si>
    <t>Agriculture Technology Exhibition (Arrangement &amp; celebration Charges, Honorarium, Felicitation Charges</t>
  </si>
  <si>
    <t>SCHOOL OF  SCIENCE   &amp; TECHNOLOGY                                                                                                                      Admission Fees</t>
  </si>
  <si>
    <t>Dip. in Printing Tech. &amp; Graphic Arts(T31)</t>
  </si>
  <si>
    <t>A.22.R</t>
  </si>
  <si>
    <t>A.22.P</t>
  </si>
  <si>
    <t>A.12.P.6</t>
  </si>
  <si>
    <t>B.17.R</t>
  </si>
  <si>
    <t xml:space="preserve">KVK Revol. Fund </t>
  </si>
  <si>
    <t>B.17.R.1</t>
  </si>
  <si>
    <t>Interest on Investment</t>
  </si>
  <si>
    <t>B.17.R.2</t>
  </si>
  <si>
    <t>Encashment of FDR</t>
  </si>
  <si>
    <t>B.17.R.3</t>
  </si>
  <si>
    <t>Sale of Fruits</t>
  </si>
  <si>
    <t>B.17.R.4</t>
  </si>
  <si>
    <t>Sale of Nursery Plants/Grafts</t>
  </si>
  <si>
    <t>B.17.R.5</t>
  </si>
  <si>
    <t>Sale of Flowers</t>
  </si>
  <si>
    <t>B.17.R.6</t>
  </si>
  <si>
    <t>Sale of Lab Product</t>
  </si>
  <si>
    <t>B.17.R.7</t>
  </si>
  <si>
    <t>Sale of publication</t>
  </si>
  <si>
    <t>B.17.R.8</t>
  </si>
  <si>
    <t>Misc Receipts</t>
  </si>
  <si>
    <t xml:space="preserve">B.17.R.9 </t>
  </si>
  <si>
    <t>Receipts from Others (ATMA, Training Fees Govt)</t>
  </si>
  <si>
    <t>Training &amp; Hall Rent Charges</t>
  </si>
  <si>
    <t>B.17.R.11</t>
  </si>
  <si>
    <t xml:space="preserve">Establishment of Leaf Tissue Lab (NHM) </t>
  </si>
  <si>
    <t xml:space="preserve">TOTAL </t>
  </si>
  <si>
    <t>B.17.P.1</t>
  </si>
  <si>
    <t>B.17.P.2</t>
  </si>
  <si>
    <t>B.17.P.3</t>
  </si>
  <si>
    <t>Inputs / Ferti. / Pesticides / Soil</t>
  </si>
  <si>
    <t>B.17.P.4</t>
  </si>
  <si>
    <t>Contingencies / Tools &amp; comp Service charges/Equipment/Farm Development</t>
  </si>
  <si>
    <t>B.17.P.5</t>
  </si>
  <si>
    <t>Other Misc Expenses (Stationary, Poultry, Dog, Field etc.,)</t>
  </si>
  <si>
    <t>B.17.P.6</t>
  </si>
  <si>
    <t>Expenditure for Others (Trainings, demonstration from ATMA, Govt., Licensing fee fo Bio- Products)</t>
  </si>
  <si>
    <t>B.17.P.7</t>
  </si>
  <si>
    <t>Planting Material / seeds</t>
  </si>
  <si>
    <t>B.17.P.8</t>
  </si>
  <si>
    <t>Establishment of leaf tissue lab (NHM)</t>
  </si>
  <si>
    <t>B.17.P.9</t>
  </si>
  <si>
    <t>ATMA Training Fees (Govt.)</t>
  </si>
  <si>
    <t>C.2.R.5.20</t>
  </si>
  <si>
    <t>C.2.R</t>
  </si>
  <si>
    <t>ICAR Grants</t>
  </si>
  <si>
    <t xml:space="preserve">Capital Receipts </t>
  </si>
  <si>
    <t>Equipment / Furniture</t>
  </si>
  <si>
    <t>Works (Demo Units) / New Work</t>
  </si>
  <si>
    <t>Vehicle , Tractor, Farm Implements</t>
  </si>
  <si>
    <t>Misecellenous Receipts - Godown, Threshing Yard, Painting, repairing, Spectometer Units , construction of PHT Lab</t>
  </si>
  <si>
    <t>C.2.P.1</t>
  </si>
  <si>
    <t>C.2.P.2</t>
  </si>
  <si>
    <t>C.2.P.4</t>
  </si>
  <si>
    <t>C.2.P.5.13</t>
  </si>
  <si>
    <t>C.2.P.5.17</t>
  </si>
  <si>
    <t xml:space="preserve">A - TOTAL Capital Expenditure </t>
  </si>
  <si>
    <t>C.2.P.6</t>
  </si>
  <si>
    <t>Salary &amp; Allowances</t>
  </si>
  <si>
    <t>C.2.P.8</t>
  </si>
  <si>
    <t>Travelling Allowances</t>
  </si>
  <si>
    <t>C.2.P.17</t>
  </si>
  <si>
    <t>C.2.P.30</t>
  </si>
  <si>
    <t>POLs, Repair Vehicles, Tractor, equipments</t>
  </si>
  <si>
    <t>C.2.P.34</t>
  </si>
  <si>
    <t>Training Contingencies</t>
  </si>
  <si>
    <t>C.2.P.35</t>
  </si>
  <si>
    <t>Tribal Sub Plan</t>
  </si>
  <si>
    <t xml:space="preserve">B- TOTAL Revenue Expenditure </t>
  </si>
  <si>
    <t>Gross Total ICAR Grants</t>
  </si>
  <si>
    <t>A.13.R</t>
  </si>
  <si>
    <t xml:space="preserve">AURANGABAD REGIONAL CENTRE                                                                                               </t>
  </si>
  <si>
    <t xml:space="preserve">  Capital Expenditure</t>
  </si>
  <si>
    <t>A.12.R</t>
  </si>
  <si>
    <t xml:space="preserve">AMRAVATI RAGIONAL CENTRE   </t>
  </si>
  <si>
    <t>A.12.P</t>
  </si>
  <si>
    <t>C.2.P</t>
  </si>
  <si>
    <t>B.17.P</t>
  </si>
  <si>
    <t>Revalidation of DD (Re-Depossited)</t>
  </si>
  <si>
    <t>SCHOOL OF HUM.&amp; SOC.SCIENCES                                                                                                                                 Capital Expenditure</t>
  </si>
  <si>
    <t>D.1.R.1</t>
  </si>
  <si>
    <t>Refund of Advances paid to Contractors Suppliers for University work etc.</t>
  </si>
  <si>
    <t>D.1.R.2</t>
  </si>
  <si>
    <t>Refund of Advances paid to employees for University work</t>
  </si>
  <si>
    <t>D.1.R.3</t>
  </si>
  <si>
    <t>Refund of Salary/ T.A./Medical Advances to employees</t>
  </si>
  <si>
    <t>D.1.R.4</t>
  </si>
  <si>
    <t>Refund of Festival Advances to employees</t>
  </si>
  <si>
    <t>D.1.R.5</t>
  </si>
  <si>
    <t>Refund of Advances for purchase of cycles/ vehicles/computers to employees</t>
  </si>
  <si>
    <t>D.1.R.6</t>
  </si>
  <si>
    <t>Refund of Other Advances</t>
  </si>
  <si>
    <t>D.1.R.7</t>
  </si>
  <si>
    <t>Refund / Recoupment of Cashier Advance</t>
  </si>
  <si>
    <t>D.1.R.8</t>
  </si>
  <si>
    <t>Recoupment of Advances from Regional Centres</t>
  </si>
  <si>
    <t>D.1.R.9</t>
  </si>
  <si>
    <t>Reiumbursement of Interest on Housing Loan</t>
  </si>
  <si>
    <t>D.1.R.10</t>
  </si>
  <si>
    <t xml:space="preserve">Cheque Cancellation </t>
  </si>
  <si>
    <t>D.2.R</t>
  </si>
  <si>
    <t xml:space="preserve">Deposits </t>
  </si>
  <si>
    <t>D.2.R.1</t>
  </si>
  <si>
    <t>Library Deposit</t>
  </si>
  <si>
    <t>D.2.R.2</t>
  </si>
  <si>
    <t>Laboratory Deposit</t>
  </si>
  <si>
    <t>D.2.R.3</t>
  </si>
  <si>
    <t>Hostel Deposit</t>
  </si>
  <si>
    <t>D.2.R.4</t>
  </si>
  <si>
    <t>Thesis Deposit</t>
  </si>
  <si>
    <t>D.2.R.5</t>
  </si>
  <si>
    <t>Earnest Money Deposit</t>
  </si>
  <si>
    <t>D.2.R.6</t>
  </si>
  <si>
    <t>Security Deposits</t>
  </si>
  <si>
    <t>D.2.R.8</t>
  </si>
  <si>
    <t>Other Deposits</t>
  </si>
  <si>
    <t>D.2.R.9</t>
  </si>
  <si>
    <t>Miscellaneous Lapsed Deposits</t>
  </si>
  <si>
    <t>D.2.R.10</t>
  </si>
  <si>
    <t>Profession Tax Deducted</t>
  </si>
  <si>
    <t>D.2.R.11</t>
  </si>
  <si>
    <t>TDS (94C) Deducted</t>
  </si>
  <si>
    <t>D.2.R.12</t>
  </si>
  <si>
    <t>TDS (94J) Deducted</t>
  </si>
  <si>
    <t>D.2.R.13</t>
  </si>
  <si>
    <t>VAT Deducted 2%</t>
  </si>
  <si>
    <t>D.2.R.13.1</t>
  </si>
  <si>
    <t>VAT Deducted 5% (NEW)</t>
  </si>
  <si>
    <t>D.2.R.14</t>
  </si>
  <si>
    <t>Insurance Deducted</t>
  </si>
  <si>
    <t>D.2.R.15</t>
  </si>
  <si>
    <t>Labour Welfare Deducted</t>
  </si>
  <si>
    <t>D.2.R.16</t>
  </si>
  <si>
    <t>Royalty Deducted</t>
  </si>
  <si>
    <t>D.2.R.17</t>
  </si>
  <si>
    <t>Study Centre Deposit</t>
  </si>
  <si>
    <t>D.2.R.18</t>
  </si>
  <si>
    <t xml:space="preserve">B </t>
  </si>
  <si>
    <t>D.1.P.1</t>
  </si>
  <si>
    <t>Advances paid to Contractors/ Suppliers for University work</t>
  </si>
  <si>
    <t>D.1.P.2</t>
  </si>
  <si>
    <t>Advances paid to employees for University work</t>
  </si>
  <si>
    <t>D.1.P.3</t>
  </si>
  <si>
    <t>Salary/ T.A./Medical Advances to employees</t>
  </si>
  <si>
    <t>D.1.P.4</t>
  </si>
  <si>
    <t>Festival Advances to employees</t>
  </si>
  <si>
    <t>D.1.P.5</t>
  </si>
  <si>
    <t>Advances for purchase of cycles/ vehicles/computers to employees</t>
  </si>
  <si>
    <t>D.1.P.6</t>
  </si>
  <si>
    <t>Other Advances</t>
  </si>
  <si>
    <t>D.1.P.7</t>
  </si>
  <si>
    <t>Advance paid to Cashier</t>
  </si>
  <si>
    <t>D.1.P.8</t>
  </si>
  <si>
    <t>Payment of Advances to Regional Centres</t>
  </si>
  <si>
    <t>D.1.P.9</t>
  </si>
  <si>
    <t>D.1.P.10</t>
  </si>
  <si>
    <t>D.2.P</t>
  </si>
  <si>
    <t>D.2.P.1</t>
  </si>
  <si>
    <t>D.2.P.2</t>
  </si>
  <si>
    <t>D.2.P.3</t>
  </si>
  <si>
    <t>D.2.P.4</t>
  </si>
  <si>
    <t>D.2.P.5</t>
  </si>
  <si>
    <t>D.2.P.6</t>
  </si>
  <si>
    <t>Security Deposits refunds</t>
  </si>
  <si>
    <t>D.2.P.8</t>
  </si>
  <si>
    <t>D.2.P.9</t>
  </si>
  <si>
    <t>Refund of Misc. Lapsed Deposit</t>
  </si>
  <si>
    <t>D.2.P.10</t>
  </si>
  <si>
    <t>Payment of Profession Tax</t>
  </si>
  <si>
    <t>D.2.P.11</t>
  </si>
  <si>
    <t>Payment of TDS (94C)</t>
  </si>
  <si>
    <t>D.2.P.12</t>
  </si>
  <si>
    <t>Payment of TDS (94J)</t>
  </si>
  <si>
    <t>D.2.P.13</t>
  </si>
  <si>
    <t>Payment of VAT 2%</t>
  </si>
  <si>
    <t>D.2.P.13.1</t>
  </si>
  <si>
    <t xml:space="preserve">Payment of VAT 5% (NEW) </t>
  </si>
  <si>
    <t>D.2.P.14</t>
  </si>
  <si>
    <t>Payment of Insurance</t>
  </si>
  <si>
    <t>D.2.P.15</t>
  </si>
  <si>
    <t>Payment of Labour Welfare</t>
  </si>
  <si>
    <t>D.2.P.16</t>
  </si>
  <si>
    <t>Payment of Royalty</t>
  </si>
  <si>
    <t>D.2.P.17</t>
  </si>
  <si>
    <t>D.2.P.18</t>
  </si>
  <si>
    <t xml:space="preserve">Income Tax  From Salary </t>
  </si>
  <si>
    <r>
      <rPr>
        <b/>
        <i/>
        <sz val="9"/>
        <color theme="1"/>
        <rFont val="Calibri"/>
        <family val="2"/>
        <scheme val="minor"/>
      </rPr>
      <t xml:space="preserve">N.B. - </t>
    </r>
    <r>
      <rPr>
        <i/>
        <sz val="9"/>
        <color theme="1"/>
        <rFont val="Calibri"/>
        <family val="2"/>
        <scheme val="minor"/>
      </rPr>
      <t xml:space="preserve">Provision in the budget is not to be taken as conveying sanction or authority for incurring expenditure </t>
    </r>
  </si>
  <si>
    <t xml:space="preserve">LOANS &amp; ADVANCES                                                                                                                                                   Recovery of Advances                                            </t>
  </si>
  <si>
    <t>D.1.P</t>
  </si>
  <si>
    <t>LOANS &amp; ADVANCES                                                                                                                                                 Payment of Advances</t>
  </si>
  <si>
    <t xml:space="preserve">Receipt Side </t>
  </si>
  <si>
    <t>Budget Code</t>
  </si>
  <si>
    <t>C.1.R.32</t>
  </si>
  <si>
    <t>UGC -DEB Vocational Education &amp; tran (Skill Deve.)</t>
  </si>
  <si>
    <t>C.1.R.33</t>
  </si>
  <si>
    <t>UGC -DEB Student Support Services (Head &amp; RC)</t>
  </si>
  <si>
    <t>C.1.R.34</t>
  </si>
  <si>
    <t>UGC -DEB Staff Training &amp; Development</t>
  </si>
  <si>
    <t>C.1.R.35</t>
  </si>
  <si>
    <t>UGC -DEB Research &amp; Development</t>
  </si>
  <si>
    <t>C.1.R.36</t>
  </si>
  <si>
    <t>UGC -DEB Technology Support</t>
  </si>
  <si>
    <t>C.1.R.37</t>
  </si>
  <si>
    <t>UGC -DEB Library</t>
  </si>
  <si>
    <t>C.1.R.38</t>
  </si>
  <si>
    <t>UGC -DEB Development of Course Material &amp; QAM</t>
  </si>
  <si>
    <t>C.1.R.39</t>
  </si>
  <si>
    <t>UGC -DEB Assistance for Human Resource</t>
  </si>
  <si>
    <t xml:space="preserve">TOTAL UGC-DEB Grants </t>
  </si>
  <si>
    <t>C.3.R</t>
  </si>
  <si>
    <t xml:space="preserve">ICSSR Grants </t>
  </si>
  <si>
    <t>C.3.R.6</t>
  </si>
  <si>
    <t>Full Time Research Staff</t>
  </si>
  <si>
    <t>C.3.R.8</t>
  </si>
  <si>
    <t>Field Work Cost</t>
  </si>
  <si>
    <t>C.3.R.17</t>
  </si>
  <si>
    <t>Contingency</t>
  </si>
  <si>
    <t>C.3.R.34</t>
  </si>
  <si>
    <t>Institutional Overhead</t>
  </si>
  <si>
    <t xml:space="preserve">TOTAL ICSSR Grants </t>
  </si>
  <si>
    <t xml:space="preserve">C.5.R </t>
  </si>
  <si>
    <t xml:space="preserve">NSS Grants </t>
  </si>
  <si>
    <t>C.5.R.33</t>
  </si>
  <si>
    <t>Govt. Grants for N.S.S</t>
  </si>
  <si>
    <t xml:space="preserve">TOTAL NSS Grants </t>
  </si>
  <si>
    <t>C.7.R</t>
  </si>
  <si>
    <t xml:space="preserve">Vishwakosh </t>
  </si>
  <si>
    <t>C.7.R.1</t>
  </si>
  <si>
    <t xml:space="preserve">Grant from Vishwakosh Mandal, Mumbai </t>
  </si>
  <si>
    <t>C.8.R</t>
  </si>
  <si>
    <t>NHM &amp; ATMA</t>
  </si>
  <si>
    <t>C.8.R.1</t>
  </si>
  <si>
    <t>Establishment of Leaf Tissue lab (NHM)</t>
  </si>
  <si>
    <t>C.8.R.2</t>
  </si>
  <si>
    <t>Receipts from Others(ATMA,Training Fess Govt.)</t>
  </si>
  <si>
    <t>C.9.R.1</t>
  </si>
  <si>
    <t xml:space="preserve">Post Matric Scholarship </t>
  </si>
  <si>
    <t xml:space="preserve">Expenditure  Side </t>
  </si>
  <si>
    <t xml:space="preserve">AGENCY &amp; SCHEMES
UGC-DEB Grants  </t>
  </si>
  <si>
    <t>C.1.P.32</t>
  </si>
  <si>
    <t>C.1.P.33</t>
  </si>
  <si>
    <t>C.1.P.34</t>
  </si>
  <si>
    <t>C.1.P.35</t>
  </si>
  <si>
    <t>C.1.P.36</t>
  </si>
  <si>
    <t>C.1.P.37</t>
  </si>
  <si>
    <t>C.1.P.38</t>
  </si>
  <si>
    <t>C.1.P.39</t>
  </si>
  <si>
    <t xml:space="preserve">ICAR Grants </t>
  </si>
  <si>
    <t xml:space="preserve">Capital Expenditure </t>
  </si>
  <si>
    <t>C.3.P</t>
  </si>
  <si>
    <t>C.3.P.6</t>
  </si>
  <si>
    <t>C.3.P.8</t>
  </si>
  <si>
    <t>C.3.P.17</t>
  </si>
  <si>
    <t>C.3.P.34</t>
  </si>
  <si>
    <t>C.5.P</t>
  </si>
  <si>
    <t>C.5.P.33</t>
  </si>
  <si>
    <t>National Service Scheme (N.S.S.)</t>
  </si>
  <si>
    <t>C.7.P</t>
  </si>
  <si>
    <t>C.7.P.1</t>
  </si>
  <si>
    <t xml:space="preserve">Vishwakosh Co-ordinator </t>
  </si>
  <si>
    <t>C.7.P.2</t>
  </si>
  <si>
    <t>Vishwakosh Co-Ordinator Meeting TA-DA</t>
  </si>
  <si>
    <t>C.7.P.3</t>
  </si>
  <si>
    <t xml:space="preserve">Vishwakosh Training &amp; Workshop </t>
  </si>
  <si>
    <t>C.8.P</t>
  </si>
  <si>
    <t xml:space="preserve">NHM &amp; ATMA </t>
  </si>
  <si>
    <t>C.8.P.1</t>
  </si>
  <si>
    <t>C.8.P.2</t>
  </si>
  <si>
    <t>ATMA Training Fess (Govt.)</t>
  </si>
  <si>
    <t>C.9.P.1</t>
  </si>
  <si>
    <t xml:space="preserve">UGC-DEB Grants </t>
  </si>
  <si>
    <t>C.10.R.1</t>
  </si>
  <si>
    <t xml:space="preserve">State Govt. Grant for Development  </t>
  </si>
  <si>
    <t>C.10.P.1</t>
  </si>
  <si>
    <t>State Govt. Grant for Development</t>
  </si>
  <si>
    <t>B.1.R</t>
  </si>
  <si>
    <t xml:space="preserve">Depreciation Fund </t>
  </si>
  <si>
    <t>B.1.R.1</t>
  </si>
  <si>
    <t>Contribution from University</t>
  </si>
  <si>
    <t>B.1.R.2</t>
  </si>
  <si>
    <t>B.1.R.3</t>
  </si>
  <si>
    <t>B.2.R</t>
  </si>
  <si>
    <t xml:space="preserve">General Fund </t>
  </si>
  <si>
    <t>B.2.R.1</t>
  </si>
  <si>
    <t>B.2.R.2</t>
  </si>
  <si>
    <t>B.2.R.3</t>
  </si>
  <si>
    <t>B.3.R</t>
  </si>
  <si>
    <t xml:space="preserve">Research &amp; Devel. Fund </t>
  </si>
  <si>
    <t>B.3.R.1</t>
  </si>
  <si>
    <t>B.3.R.2</t>
  </si>
  <si>
    <t>B.3.R.3</t>
  </si>
  <si>
    <t>B.4.R</t>
  </si>
  <si>
    <t xml:space="preserve">Endowment and Donations </t>
  </si>
  <si>
    <t>B.4.R.1</t>
  </si>
  <si>
    <t>B.4.R.2</t>
  </si>
  <si>
    <t>B.4.R.3</t>
  </si>
  <si>
    <t>B.4.R.4</t>
  </si>
  <si>
    <t>Endowment and Donations from Public</t>
  </si>
  <si>
    <t>B.5.R</t>
  </si>
  <si>
    <t xml:space="preserve">Gratuity Fund </t>
  </si>
  <si>
    <t>B.5.R.1</t>
  </si>
  <si>
    <t>B.5.R.2</t>
  </si>
  <si>
    <t>B.5.R.3</t>
  </si>
  <si>
    <t>B.6.R</t>
  </si>
  <si>
    <t xml:space="preserve">Disaster Fund </t>
  </si>
  <si>
    <t>B.6.R.1</t>
  </si>
  <si>
    <t>B.6.R.2</t>
  </si>
  <si>
    <t>B.7.R</t>
  </si>
  <si>
    <t xml:space="preserve">Researve Fund </t>
  </si>
  <si>
    <t>B.7.R.1</t>
  </si>
  <si>
    <t>B.7.R.2</t>
  </si>
  <si>
    <t>B.7.R.3</t>
  </si>
  <si>
    <t>B.8.R</t>
  </si>
  <si>
    <t xml:space="preserve">Contingency </t>
  </si>
  <si>
    <t>B.8.R.1</t>
  </si>
  <si>
    <t>B.8.R.2</t>
  </si>
  <si>
    <t>B.8.R.3</t>
  </si>
  <si>
    <t>B.9.R</t>
  </si>
  <si>
    <t xml:space="preserve">Development Fund </t>
  </si>
  <si>
    <t>B.9.R.1</t>
  </si>
  <si>
    <t>B.9.R.2</t>
  </si>
  <si>
    <t>B.9.R.3</t>
  </si>
  <si>
    <t xml:space="preserve">Branding Fund </t>
  </si>
  <si>
    <t>B.11.R</t>
  </si>
  <si>
    <t xml:space="preserve">CPF/EPF Fund </t>
  </si>
  <si>
    <t>B.11.R.1</t>
  </si>
  <si>
    <t>B.11.R.2</t>
  </si>
  <si>
    <t>B.11.R.3</t>
  </si>
  <si>
    <t>B.12.R</t>
  </si>
  <si>
    <t xml:space="preserve">Staff Development Fund </t>
  </si>
  <si>
    <t>B.12.R.1</t>
  </si>
  <si>
    <t>B.12.R.2</t>
  </si>
  <si>
    <t>B.12.R.3</t>
  </si>
  <si>
    <t>B.13.R</t>
  </si>
  <si>
    <t>B.13.R.1</t>
  </si>
  <si>
    <t>B.13.R.2</t>
  </si>
  <si>
    <t>B.13.R.3</t>
  </si>
  <si>
    <t>B.14.R</t>
  </si>
  <si>
    <t xml:space="preserve">Employee Welfare Fund </t>
  </si>
  <si>
    <t>B.14.R.1</t>
  </si>
  <si>
    <t>B.14.R.2</t>
  </si>
  <si>
    <t>B.14.R.3</t>
  </si>
  <si>
    <t>B.15.R</t>
  </si>
  <si>
    <t xml:space="preserve">Human Resource Development Fund </t>
  </si>
  <si>
    <t>B.15.R.1</t>
  </si>
  <si>
    <t>B.15.R.2</t>
  </si>
  <si>
    <t>B.15.R.3</t>
  </si>
  <si>
    <t>B.19.R</t>
  </si>
  <si>
    <t xml:space="preserve">Golden Jublilee Fund </t>
  </si>
  <si>
    <t>B.19.R.1</t>
  </si>
  <si>
    <t>B.19.R.2</t>
  </si>
  <si>
    <t>B.19.R.3</t>
  </si>
  <si>
    <t xml:space="preserve">Diamond Jubilee Fund </t>
  </si>
  <si>
    <t>B.21.R</t>
  </si>
  <si>
    <t xml:space="preserve">Centurian Fund </t>
  </si>
  <si>
    <t>B.21.R.1</t>
  </si>
  <si>
    <t>B.21.R.2</t>
  </si>
  <si>
    <t>B.21.R.3</t>
  </si>
  <si>
    <t>B.22.R</t>
  </si>
  <si>
    <t xml:space="preserve">Housing Interest Reibersement Fund </t>
  </si>
  <si>
    <t>B.22.R.1</t>
  </si>
  <si>
    <t>B.22.R.2</t>
  </si>
  <si>
    <t>B.22.R.3</t>
  </si>
  <si>
    <t>B.23.R</t>
  </si>
  <si>
    <t xml:space="preserve">Pension Contribution Fund </t>
  </si>
  <si>
    <t>B.23.R.1</t>
  </si>
  <si>
    <t>B.23.R.2</t>
  </si>
  <si>
    <t>B.23.R.3</t>
  </si>
  <si>
    <t>B.24.R</t>
  </si>
  <si>
    <t xml:space="preserve">Post Retirement Benefit Fund </t>
  </si>
  <si>
    <t>B.24.R.1</t>
  </si>
  <si>
    <t>B.24.R.2</t>
  </si>
  <si>
    <t>B.24.R.3</t>
  </si>
  <si>
    <t>B.25.R</t>
  </si>
  <si>
    <t xml:space="preserve">Student Scholarship Fund </t>
  </si>
  <si>
    <t>B.25.R.1</t>
  </si>
  <si>
    <t>B.25.R.2</t>
  </si>
  <si>
    <t>B.25.R.3</t>
  </si>
  <si>
    <t>B.26.R</t>
  </si>
  <si>
    <t xml:space="preserve">Students Support Scheme Fund </t>
  </si>
  <si>
    <t>B.26.R.1</t>
  </si>
  <si>
    <t>B.26.R.2</t>
  </si>
  <si>
    <t>B.26.R.3</t>
  </si>
  <si>
    <t>B.27.R</t>
  </si>
  <si>
    <t xml:space="preserve">Students Prizes Fund </t>
  </si>
  <si>
    <t>B.27.R.1</t>
  </si>
  <si>
    <t>B.27.R.2</t>
  </si>
  <si>
    <t>B.27.R.3</t>
  </si>
  <si>
    <t>B.27.R.4</t>
  </si>
  <si>
    <t>Donation From Doners</t>
  </si>
  <si>
    <t>B.28.R</t>
  </si>
  <si>
    <t xml:space="preserve">Sports Academy Fund </t>
  </si>
  <si>
    <t>B.28.R.1</t>
  </si>
  <si>
    <t>B.28.R.2</t>
  </si>
  <si>
    <t>B.28.R.3</t>
  </si>
  <si>
    <t>B.29.R</t>
  </si>
  <si>
    <t xml:space="preserve">Kavi Kusumagraj Nyas Fund </t>
  </si>
  <si>
    <t>B.29.R.1</t>
  </si>
  <si>
    <t>B.29.R.2</t>
  </si>
  <si>
    <t>B.29.R.3</t>
  </si>
  <si>
    <t xml:space="preserve">Savitribai Phule Adhyasan Fund </t>
  </si>
  <si>
    <t>B.31.R</t>
  </si>
  <si>
    <t xml:space="preserve">Gandhian Thought Fund </t>
  </si>
  <si>
    <t>B.31.R.1</t>
  </si>
  <si>
    <t>B.31.R.2</t>
  </si>
  <si>
    <t>B.31.R.3</t>
  </si>
  <si>
    <t>B.32.R</t>
  </si>
  <si>
    <t xml:space="preserve">Dr. B. R. Ambedkar Adhyasan Fund </t>
  </si>
  <si>
    <t>B.32.R.1</t>
  </si>
  <si>
    <t>B.32.R.2</t>
  </si>
  <si>
    <t>B.32.R.3</t>
  </si>
  <si>
    <t>B.33.R</t>
  </si>
  <si>
    <t xml:space="preserve">Wamandada Kardak Adhyasan Fund </t>
  </si>
  <si>
    <t>B.33.R.1</t>
  </si>
  <si>
    <t>B.33.R.2</t>
  </si>
  <si>
    <t>B.33.R.3</t>
  </si>
  <si>
    <t>B.34.R</t>
  </si>
  <si>
    <t xml:space="preserve">MKCL Shares </t>
  </si>
  <si>
    <t>B.34.R.1</t>
  </si>
  <si>
    <t>B.34.R.2</t>
  </si>
  <si>
    <t>Dividend on Shares</t>
  </si>
  <si>
    <t>B.34.R.3</t>
  </si>
  <si>
    <t>Encashment of Shares</t>
  </si>
  <si>
    <t>B.35.R</t>
  </si>
  <si>
    <t xml:space="preserve">Study Centre Prizes Fund </t>
  </si>
  <si>
    <t>B.35.R.1</t>
  </si>
  <si>
    <t>B.35.R.2</t>
  </si>
  <si>
    <t>B.35.R.3</t>
  </si>
  <si>
    <t>Study Centre Prizes</t>
  </si>
  <si>
    <t>B.36.R</t>
  </si>
  <si>
    <t xml:space="preserve">Travaling Abroad Fund </t>
  </si>
  <si>
    <t>B.36.R.1</t>
  </si>
  <si>
    <t>B.36.R.2</t>
  </si>
  <si>
    <t>B.36.R.3</t>
  </si>
  <si>
    <t>Travaling Abroad</t>
  </si>
  <si>
    <t>B.37.R</t>
  </si>
  <si>
    <t xml:space="preserve">LapTop Investments </t>
  </si>
  <si>
    <t>B.37.R.1</t>
  </si>
  <si>
    <t>B.37.R.2</t>
  </si>
  <si>
    <t>B.37.R.3</t>
  </si>
  <si>
    <t>B.38.R</t>
  </si>
  <si>
    <t xml:space="preserve">Vehical Loan Fund </t>
  </si>
  <si>
    <t>B.38.R.1</t>
  </si>
  <si>
    <t>B.38.R.2</t>
  </si>
  <si>
    <t>B.38.R.3</t>
  </si>
  <si>
    <t>B.39.R</t>
  </si>
  <si>
    <t xml:space="preserve">Employee Incentive Fund </t>
  </si>
  <si>
    <t>B.39.R.1</t>
  </si>
  <si>
    <t>B.39.R.2</t>
  </si>
  <si>
    <t>B.39.R.3</t>
  </si>
  <si>
    <t xml:space="preserve">Medical Reimbersment Fund </t>
  </si>
  <si>
    <t>B.41.R</t>
  </si>
  <si>
    <t xml:space="preserve">Leave Encashment Fund </t>
  </si>
  <si>
    <t>B.41.R.1</t>
  </si>
  <si>
    <t>B.41.R.2</t>
  </si>
  <si>
    <t>B.41.R.3</t>
  </si>
  <si>
    <t>B.42.R</t>
  </si>
  <si>
    <t xml:space="preserve">Krishi Vidnyan Vikas Nidhi </t>
  </si>
  <si>
    <t>B.42.R.1</t>
  </si>
  <si>
    <t>B.42.R.2</t>
  </si>
  <si>
    <t>B.42.R.3</t>
  </si>
  <si>
    <t>B.1.P</t>
  </si>
  <si>
    <t>B.1.P.1</t>
  </si>
  <si>
    <t>Investment in Depreciation Fund</t>
  </si>
  <si>
    <t>B.1.P.2</t>
  </si>
  <si>
    <t>Withdrawal of Money for University Expenses</t>
  </si>
  <si>
    <t>B.2.P.</t>
  </si>
  <si>
    <t>B.2.P.1</t>
  </si>
  <si>
    <t>B.2.P.2</t>
  </si>
  <si>
    <t>B.3.P</t>
  </si>
  <si>
    <t xml:space="preserve">Research &amp; Development Fund </t>
  </si>
  <si>
    <t>B.3.P.1</t>
  </si>
  <si>
    <t>Investment in Research &amp; Development Fund</t>
  </si>
  <si>
    <t>B.3.P.2</t>
  </si>
  <si>
    <t>B.4.1</t>
  </si>
  <si>
    <t xml:space="preserve">Endowment &amp; Donation </t>
  </si>
  <si>
    <t>B.4.P.1</t>
  </si>
  <si>
    <t>Investment in Endowment &amp; Donation Fund</t>
  </si>
  <si>
    <t>B.4.P.2</t>
  </si>
  <si>
    <t>Prizes / Medals to Students</t>
  </si>
  <si>
    <t>B.4.P.3</t>
  </si>
  <si>
    <t>B.5.P</t>
  </si>
  <si>
    <t>B.5.P.1</t>
  </si>
  <si>
    <t>Investment in Gratuity Fund</t>
  </si>
  <si>
    <t>B.5.P.2</t>
  </si>
  <si>
    <t>B.6.P</t>
  </si>
  <si>
    <t xml:space="preserve">Disastor Fund </t>
  </si>
  <si>
    <t>B.6.P.1</t>
  </si>
  <si>
    <t xml:space="preserve">Investment in Disaster Fund </t>
  </si>
  <si>
    <t>B.6.P.2</t>
  </si>
  <si>
    <t>Payment for CM /PM Relief Fund</t>
  </si>
  <si>
    <t>B.6.P.3</t>
  </si>
  <si>
    <t>B.7.P</t>
  </si>
  <si>
    <t xml:space="preserve">Reserve Fund </t>
  </si>
  <si>
    <t>B.7.P.1</t>
  </si>
  <si>
    <t xml:space="preserve">Investment in Reserve Fund </t>
  </si>
  <si>
    <t>B.7.P.2</t>
  </si>
  <si>
    <t>B.8.P</t>
  </si>
  <si>
    <t>B.8.P.1</t>
  </si>
  <si>
    <t xml:space="preserve">Investment in Contingency Fund </t>
  </si>
  <si>
    <t>B.8.P.2</t>
  </si>
  <si>
    <t>B.9.P</t>
  </si>
  <si>
    <t>B.9.P.1</t>
  </si>
  <si>
    <t xml:space="preserve">Investment in Development Fund </t>
  </si>
  <si>
    <t>B.9.P.2</t>
  </si>
  <si>
    <t>B.9.P.3</t>
  </si>
  <si>
    <t xml:space="preserve">Investment in Branding Fund </t>
  </si>
  <si>
    <t>B.11.P</t>
  </si>
  <si>
    <t>B.11.P.1</t>
  </si>
  <si>
    <t>Investment in CPF/EPF Fund</t>
  </si>
  <si>
    <t>B.11.P.2</t>
  </si>
  <si>
    <t>Payment to EPF</t>
  </si>
  <si>
    <t>B.11.P.3</t>
  </si>
  <si>
    <t>B.12.P</t>
  </si>
  <si>
    <t>B.12.P.1</t>
  </si>
  <si>
    <t xml:space="preserve">Investment in Staff Development Fund </t>
  </si>
  <si>
    <t>B.12.P.2</t>
  </si>
  <si>
    <t>B.13.P</t>
  </si>
  <si>
    <t xml:space="preserve">Staff Devp. &amp; Training Fund </t>
  </si>
  <si>
    <t>B.13.P.1</t>
  </si>
  <si>
    <t xml:space="preserve">Investment in Staff Development &amp; Training Fund </t>
  </si>
  <si>
    <t>B.13.P.2</t>
  </si>
  <si>
    <t>Workshop &amp; Training Expenses</t>
  </si>
  <si>
    <t>B.13.P.3</t>
  </si>
  <si>
    <t>B.14.P</t>
  </si>
  <si>
    <t>B.14.P.1</t>
  </si>
  <si>
    <t xml:space="preserve">Investment in Employee Welfare Fund </t>
  </si>
  <si>
    <t>B.14.P.2</t>
  </si>
  <si>
    <t>Ex-Gratia Payment to Employees</t>
  </si>
  <si>
    <t>B.14.P.3</t>
  </si>
  <si>
    <t>Other Incentives to employees</t>
  </si>
  <si>
    <t>B.14.P.4</t>
  </si>
  <si>
    <t>B.15.P</t>
  </si>
  <si>
    <t>B.15.P.1</t>
  </si>
  <si>
    <t xml:space="preserve">Investment in Human Resource Development Fund </t>
  </si>
  <si>
    <t>B.15.P.2</t>
  </si>
  <si>
    <t>B.15.P.3</t>
  </si>
  <si>
    <t xml:space="preserve">Investment in KVK Revolving Fund </t>
  </si>
  <si>
    <t>Wages / Labour Charges</t>
  </si>
  <si>
    <t>B.19.1</t>
  </si>
  <si>
    <t>Golden Jubilee Fund</t>
  </si>
  <si>
    <t>B.19.P.1</t>
  </si>
  <si>
    <t>Investment in Golden Jubilee Fund</t>
  </si>
  <si>
    <t>B.19.P.2</t>
  </si>
  <si>
    <t xml:space="preserve">Investment in Diamond Jubilee Fund </t>
  </si>
  <si>
    <t>Contri to YCMOU Diamond Expenses</t>
  </si>
  <si>
    <t>B.21.P</t>
  </si>
  <si>
    <t>B.21.P.1</t>
  </si>
  <si>
    <t xml:space="preserve">Investment in Centurian Fund </t>
  </si>
  <si>
    <t>B.21.P.2</t>
  </si>
  <si>
    <t>B.22.P</t>
  </si>
  <si>
    <t>B.22.P.1</t>
  </si>
  <si>
    <t xml:space="preserve">Investment in Housing Interest Reimbursement Fund </t>
  </si>
  <si>
    <t>B.22.P.2</t>
  </si>
  <si>
    <t>Payment of Difference of Interest to Employees</t>
  </si>
  <si>
    <t>B.22.P.3</t>
  </si>
  <si>
    <t>B.23.P</t>
  </si>
  <si>
    <t>B.23.P.1</t>
  </si>
  <si>
    <t xml:space="preserve">Investment in Pension Contribution Fund </t>
  </si>
  <si>
    <t>B.23.P.2</t>
  </si>
  <si>
    <t>Payment for Leave Encashment</t>
  </si>
  <si>
    <t>B.23.P.3</t>
  </si>
  <si>
    <t>Provision for Pension Contribution</t>
  </si>
  <si>
    <t>B.23.P.4</t>
  </si>
  <si>
    <t>B.24.P</t>
  </si>
  <si>
    <t>B.24.P.1</t>
  </si>
  <si>
    <t xml:space="preserve">Investment in Post Retirement Benefit Fund </t>
  </si>
  <si>
    <t>B.24.P.2</t>
  </si>
  <si>
    <t>B.24.P.3</t>
  </si>
  <si>
    <t>Post Retirement Benefit Expenses</t>
  </si>
  <si>
    <t>B.25.P</t>
  </si>
  <si>
    <t>B.25.P.1</t>
  </si>
  <si>
    <t xml:space="preserve">Investment in Student Scholarship Fund </t>
  </si>
  <si>
    <t>B.25.P.2</t>
  </si>
  <si>
    <t>Student support /Scholarships to SC /ST Student</t>
  </si>
  <si>
    <t>B.25.P.3</t>
  </si>
  <si>
    <t>Student Insurance</t>
  </si>
  <si>
    <t>B.25.P.4</t>
  </si>
  <si>
    <t>B.26.P</t>
  </si>
  <si>
    <t>B.26.P.1</t>
  </si>
  <si>
    <t xml:space="preserve">Investment in Student Support Scheme (SS) Fund </t>
  </si>
  <si>
    <t>B.26.P.2</t>
  </si>
  <si>
    <t>Expenses for NSS</t>
  </si>
  <si>
    <t>B.26.P.3</t>
  </si>
  <si>
    <t>B.27.P</t>
  </si>
  <si>
    <t>B.27.P.1</t>
  </si>
  <si>
    <t xml:space="preserve">Investment in Student Prizes Fund </t>
  </si>
  <si>
    <t>B.27.P.2</t>
  </si>
  <si>
    <t>Prizes &amp; Awards</t>
  </si>
  <si>
    <t>B.27.P.3</t>
  </si>
  <si>
    <t>B.28.P</t>
  </si>
  <si>
    <t>B.28.P.1</t>
  </si>
  <si>
    <t xml:space="preserve">Investment in Sports Academy Fund </t>
  </si>
  <si>
    <t>B.28.P.2</t>
  </si>
  <si>
    <t>Sports at Reg.Centre Level</t>
  </si>
  <si>
    <t>B.28.P.3</t>
  </si>
  <si>
    <t>Sports at University Level</t>
  </si>
  <si>
    <t>B.28.P.4</t>
  </si>
  <si>
    <t>Krida Mohatsav Contribution</t>
  </si>
  <si>
    <t>B.28.P.5</t>
  </si>
  <si>
    <t>Sports at Inter-University Level</t>
  </si>
  <si>
    <t>B.28.P.6</t>
  </si>
  <si>
    <t>AIU Sports Contribution</t>
  </si>
  <si>
    <t>B.28.P.7</t>
  </si>
  <si>
    <t>B.28.P.8</t>
  </si>
  <si>
    <t>B.29.P</t>
  </si>
  <si>
    <t>B.29.P.1</t>
  </si>
  <si>
    <t xml:space="preserve">Investment in Kavi Kusumagraj Nyas Fund </t>
  </si>
  <si>
    <t>B.29.P.2</t>
  </si>
  <si>
    <t>B.29.P.3</t>
  </si>
  <si>
    <t>Expenses for Function</t>
  </si>
  <si>
    <t>B.29.P.4</t>
  </si>
  <si>
    <t xml:space="preserve">Investment in Savitribai Phule Adhyasan Fund </t>
  </si>
  <si>
    <t>Expenses for Adhyasan Activities</t>
  </si>
  <si>
    <t>Travelling Expenses</t>
  </si>
  <si>
    <t>Activities Of Women Welfare / Empowerment Cell</t>
  </si>
  <si>
    <t>B.31.P</t>
  </si>
  <si>
    <t>B.31.P.1</t>
  </si>
  <si>
    <t xml:space="preserve">Investment in Gandhian Thought Fund </t>
  </si>
  <si>
    <t>B.31.P.2</t>
  </si>
  <si>
    <t>B.31.P.3</t>
  </si>
  <si>
    <t>B.31.P.4</t>
  </si>
  <si>
    <t>B.31.P.5</t>
  </si>
  <si>
    <t>B.31.P.6</t>
  </si>
  <si>
    <t>B.32.P</t>
  </si>
  <si>
    <t>B.32.P.1</t>
  </si>
  <si>
    <t xml:space="preserve">Investment in Dr. B. R. Ambedkar Adhyasan Fund </t>
  </si>
  <si>
    <t>B.32.P.2</t>
  </si>
  <si>
    <t>Expenses for Adhyasan</t>
  </si>
  <si>
    <t>B.32.P.3</t>
  </si>
  <si>
    <t>B.33.P</t>
  </si>
  <si>
    <t>B.33.P.1</t>
  </si>
  <si>
    <t xml:space="preserve">Investment in Wamandada Kardak Adhyasan Fund </t>
  </si>
  <si>
    <t>B.33.P.2</t>
  </si>
  <si>
    <t>B.33.P.3</t>
  </si>
  <si>
    <t>B.34.P</t>
  </si>
  <si>
    <t>B.34.P.1</t>
  </si>
  <si>
    <t xml:space="preserve">Investment in MKCL Shares Fund </t>
  </si>
  <si>
    <t>B.34.P.2</t>
  </si>
  <si>
    <t>B.35.P</t>
  </si>
  <si>
    <t>B.35.P.1</t>
  </si>
  <si>
    <t xml:space="preserve">Investment in Study Centre Prizes Fund </t>
  </si>
  <si>
    <t>B.35.P.2</t>
  </si>
  <si>
    <t>B.36.P</t>
  </si>
  <si>
    <t>B.36.P.1</t>
  </si>
  <si>
    <t xml:space="preserve">Investment In Travaling Abroad Fund </t>
  </si>
  <si>
    <t>B.36.P.2</t>
  </si>
  <si>
    <t>B.37.P</t>
  </si>
  <si>
    <t>B.37.P.1</t>
  </si>
  <si>
    <t xml:space="preserve">LapTop Investment Fund </t>
  </si>
  <si>
    <t>B.37.P.2</t>
  </si>
  <si>
    <t>B.38.P</t>
  </si>
  <si>
    <t>B.38.P.1</t>
  </si>
  <si>
    <t xml:space="preserve">Investment in Vehical Loan Fund </t>
  </si>
  <si>
    <t>B.38.P.2</t>
  </si>
  <si>
    <t>B.39.P</t>
  </si>
  <si>
    <t>B.39.P.1</t>
  </si>
  <si>
    <t xml:space="preserve">Investment in Employee Incentive Fund </t>
  </si>
  <si>
    <t>B.39.P.2</t>
  </si>
  <si>
    <t>B.40.P</t>
  </si>
  <si>
    <t xml:space="preserve">Investment in Medical Reimbursement Fund </t>
  </si>
  <si>
    <t>B.41.P</t>
  </si>
  <si>
    <t>B.41.P.1</t>
  </si>
  <si>
    <t>Investment in Leave Encashment Fund</t>
  </si>
  <si>
    <t>B.41.P.2</t>
  </si>
  <si>
    <t>B.42.P</t>
  </si>
  <si>
    <t>B.42.P.1</t>
  </si>
  <si>
    <t>B.42.P.2</t>
  </si>
  <si>
    <t>B.42.P.3</t>
  </si>
  <si>
    <t xml:space="preserve">NASHIK REGIONAL CENTRE                                                                                         Capital Expenditure                                                                                      </t>
  </si>
  <si>
    <t>Seminar/ Conference/Workshop</t>
  </si>
  <si>
    <t>Royalty for Learning Resource</t>
  </si>
  <si>
    <t>A.25.R.15</t>
  </si>
  <si>
    <t>Rubber Skill Development  Course</t>
  </si>
  <si>
    <t xml:space="preserve">Diploma In Animaation </t>
  </si>
  <si>
    <t xml:space="preserve">SCHOOL OF AGRICULTURE SCIENCE                                                                                      Admission Fees                                                                                                                     </t>
  </si>
  <si>
    <t>Paper -Lab Testing Charges</t>
  </si>
  <si>
    <t>Lab Testing Fees Recovery</t>
  </si>
  <si>
    <t>INCOME TAX FROM SALARY</t>
  </si>
  <si>
    <t>Transcripts Fees</t>
  </si>
  <si>
    <t xml:space="preserve">Verification For Degree </t>
  </si>
  <si>
    <t>Duplicate Marksheet  Fees</t>
  </si>
  <si>
    <t>Late Fees/Revaluation of Ans.Sheet</t>
  </si>
  <si>
    <t>Emergencies Expences for Person Other than Staff</t>
  </si>
  <si>
    <t>Ph.D, BBA, ITI, EPP, Stipend</t>
  </si>
  <si>
    <t>Maintenance of Campus</t>
  </si>
  <si>
    <t>UNIVERSITY WORKS DEPARTMENT                                                                                                             Capital Expenditure</t>
  </si>
  <si>
    <t>Evl. Of Project Synopsis &amp; viva-voce</t>
  </si>
  <si>
    <t>STUDENT WELFARE                                                                                                                                                                                                                        Capital Expenditure</t>
  </si>
  <si>
    <t>STUDENT WELFARE                                                                                                                                   Fees from Students</t>
  </si>
  <si>
    <t>STUDENTS SERVICES DIVISION                                                                                                       Capital Expenditure</t>
  </si>
  <si>
    <t xml:space="preserve">PRINT PRODUCATION CENTRE                                                                                                            Capital Expenditure </t>
  </si>
  <si>
    <t xml:space="preserve">FINANCE DIVISION                                                                                                                                                                                   Capital Expenditure      </t>
  </si>
  <si>
    <t>AMRAVATI RAGIONAL CENTRE                                                                                                      Capital Expenditure</t>
  </si>
  <si>
    <t>NAGPUR REGIONAL CENTRE                                                                                                                Capital Expenditure</t>
  </si>
  <si>
    <t>NANDED REGIONAL CENTRE                                                                                                                 Capital Expenditure</t>
  </si>
  <si>
    <t>PUNE REGIONAL CENTRE                                                                                                                         Capital Expenditure</t>
  </si>
  <si>
    <t>School / Divison Centre</t>
  </si>
  <si>
    <t xml:space="preserve">Examination Divison </t>
  </si>
  <si>
    <t>A. 15.R</t>
  </si>
  <si>
    <t>Evaluation division</t>
  </si>
  <si>
    <t>University Works Deparment</t>
  </si>
  <si>
    <t>Library &amp; Resource Centre</t>
  </si>
  <si>
    <t>Print Production Centre</t>
  </si>
  <si>
    <t>Audio -Video Centre</t>
  </si>
  <si>
    <t>Computer Centre</t>
  </si>
  <si>
    <t xml:space="preserve">Student Service Division </t>
  </si>
  <si>
    <t xml:space="preserve">Regional Centre Amravati </t>
  </si>
  <si>
    <t xml:space="preserve">Regional Centre Aurangabad </t>
  </si>
  <si>
    <t>Regional Centre  Nashik</t>
  </si>
  <si>
    <t>Regional Centre Nagpur</t>
  </si>
  <si>
    <t xml:space="preserve">Regional Centre Nanded </t>
  </si>
  <si>
    <t xml:space="preserve">Regional Centre Pune </t>
  </si>
  <si>
    <t xml:space="preserve">Regional Centre Mumbai </t>
  </si>
  <si>
    <t xml:space="preserve">Regional Centre Kolhapur  </t>
  </si>
  <si>
    <t xml:space="preserve">School Of Education </t>
  </si>
  <si>
    <t>School Of Humanities</t>
  </si>
  <si>
    <t xml:space="preserve">School Of Continuning Education </t>
  </si>
  <si>
    <t>School Of Computer Science</t>
  </si>
  <si>
    <t>School Of Science &amp; Technology</t>
  </si>
  <si>
    <t>School Of Agriculture Science</t>
  </si>
  <si>
    <t>School Of Health Science</t>
  </si>
  <si>
    <t xml:space="preserve">Academic Service Division </t>
  </si>
  <si>
    <t>K.V.K. (YCMOU)</t>
  </si>
  <si>
    <t>Finance Division</t>
  </si>
  <si>
    <t>Expenditure Side</t>
  </si>
  <si>
    <t>A.8.P</t>
  </si>
  <si>
    <t>A. 15.P</t>
  </si>
  <si>
    <t xml:space="preserve">Construction of New Building </t>
  </si>
  <si>
    <t>Certificate in Computing Financial  Accounting (D104)</t>
  </si>
  <si>
    <t>Certificate in Programming Excellence through VB.NET (D108)</t>
  </si>
  <si>
    <t>A.2.P.81.1</t>
  </si>
  <si>
    <t>A.2.P.81.2</t>
  </si>
  <si>
    <t>A.2.P.81.3</t>
  </si>
  <si>
    <t>A.2.P.81.4</t>
  </si>
  <si>
    <t>A.2.P.81.5</t>
  </si>
  <si>
    <t>A.2.P.81.6</t>
  </si>
  <si>
    <t>A.2.P.81.7</t>
  </si>
  <si>
    <t>LIBRARY &amp; RESOURCE CENTRE                                                                                                           Capital Expenditure</t>
  </si>
  <si>
    <t>Purchase of Equipment</t>
  </si>
  <si>
    <t>A.4.R.48</t>
  </si>
  <si>
    <t>SCHOOL OF COMPUTER SCIENCE                                                                                                                                                     Capital Expenditure</t>
  </si>
  <si>
    <t>B.35.R.4</t>
  </si>
  <si>
    <t>B.36.R.4</t>
  </si>
  <si>
    <t xml:space="preserve">Expenses for Human Resource Dev. Fund </t>
  </si>
  <si>
    <t>Withdrawal of Money for University  Expenses</t>
  </si>
  <si>
    <r>
      <rPr>
        <b/>
        <i/>
        <sz val="9"/>
        <color theme="1"/>
        <rFont val="Calibri"/>
        <family val="2"/>
        <scheme val="minor"/>
      </rPr>
      <t>N.B.</t>
    </r>
    <r>
      <rPr>
        <i/>
        <sz val="9"/>
        <color theme="1"/>
        <rFont val="Calibri"/>
        <family val="2"/>
        <scheme val="minor"/>
      </rPr>
      <t xml:space="preserve"> Provision in the budget is not to be taken as conveying sanction or authority for incurring expenditure</t>
    </r>
  </si>
  <si>
    <t xml:space="preserve"> Total Receipts </t>
  </si>
  <si>
    <t>Revenue  Expenditure</t>
  </si>
  <si>
    <t>Office Expenses / Printing &amp; Stationary</t>
  </si>
  <si>
    <t>Travelling Expenses of Committee
Members &amp; Others</t>
  </si>
  <si>
    <t>Orientation / Training for Administrative Staff</t>
  </si>
  <si>
    <t>Printing &amp; Distribution
of Answer Books</t>
  </si>
  <si>
    <t xml:space="preserve">EVALUATION  DIVISION  </t>
  </si>
  <si>
    <t>EVALUATION DIVISION       
Capital Expanditure</t>
  </si>
  <si>
    <t>AUDIO-VIDEO CENTRE                                                                                                                                
Capital Expenditure</t>
  </si>
  <si>
    <t xml:space="preserve"> Investment in General Fund</t>
  </si>
  <si>
    <t xml:space="preserve">Reinvestment in KVK Revolving Fund </t>
  </si>
  <si>
    <t>Reinvestment in Golden Jubilee Fund</t>
  </si>
  <si>
    <t xml:space="preserve">Reinvestment in Diamond Jubilee Fund </t>
  </si>
  <si>
    <t xml:space="preserve">Reinvestment in Centurian Fund </t>
  </si>
  <si>
    <t xml:space="preserve">Reinvestment in Housing Interest Reimbursement Fund </t>
  </si>
  <si>
    <t xml:space="preserve">Reinvestment in Pension Contribution Fund </t>
  </si>
  <si>
    <t xml:space="preserve">Reinvestment in Post Retirement Benefit Fund </t>
  </si>
  <si>
    <t xml:space="preserve">Reinvestment in Student Scholarship Fund </t>
  </si>
  <si>
    <t xml:space="preserve">Reinvestment in Student Support Scheme (SS) Fund </t>
  </si>
  <si>
    <t xml:space="preserve">Reinvestment in Student Prizes Fund </t>
  </si>
  <si>
    <t xml:space="preserve">Reinvestment in Sports Academy Fund </t>
  </si>
  <si>
    <t xml:space="preserve">Reinvestment in Kavi Kusumagraj Nyas Fund </t>
  </si>
  <si>
    <t xml:space="preserve">Reinvestment in Savitribai Phule Adhyasan Fund </t>
  </si>
  <si>
    <t xml:space="preserve">Reinvestment in Gandhian Thought Fund </t>
  </si>
  <si>
    <t xml:space="preserve">Reinvestment in Dr. B. R. Ambedkar Adhyasan Fund </t>
  </si>
  <si>
    <t xml:space="preserve">Reinvestment in Wamandada Kardak Adhyasan Fund </t>
  </si>
  <si>
    <t xml:space="preserve">Reinvestment in Study Centre Prizes Fund </t>
  </si>
  <si>
    <t xml:space="preserve">Reinvestment In Travaling Abroad Fund </t>
  </si>
  <si>
    <t xml:space="preserve">Reinvestment in Vehical Loan Fund </t>
  </si>
  <si>
    <t xml:space="preserve"> Investment in LapTop Fund </t>
  </si>
  <si>
    <t xml:space="preserve">Reinvestment in Employee Incentive Fund </t>
  </si>
  <si>
    <t xml:space="preserve">Reinvestment in Medical Reimbursement Fund </t>
  </si>
  <si>
    <t>Reinvestment in Leave Encashment Fund</t>
  </si>
  <si>
    <t>Investment in Krishi Vidnyan Nidhi</t>
  </si>
  <si>
    <t>Reinvestment in Krishi Vidnyan Nidhi</t>
  </si>
  <si>
    <t xml:space="preserve">Reinvestment in Development Fund </t>
  </si>
  <si>
    <t xml:space="preserve">Reinvestment in Branding Fund </t>
  </si>
  <si>
    <t>Reinvestment in CPF/EPF Fund</t>
  </si>
  <si>
    <t xml:space="preserve">Staff Devep. &amp; Training Fund </t>
  </si>
  <si>
    <t>School Of Commerce &amp; Mgt.</t>
  </si>
  <si>
    <t>Employees Welfare</t>
  </si>
  <si>
    <t>A.5.P.5.7</t>
  </si>
  <si>
    <t xml:space="preserve">Construction of YCMOU Gate </t>
  </si>
  <si>
    <t>A.5.P.49</t>
  </si>
  <si>
    <t xml:space="preserve">Rent, Rates &amp; Taxes </t>
  </si>
  <si>
    <t>COMPUTER CENTRE</t>
  </si>
  <si>
    <t>COMPUTER CENTRE                                                                                                                                  Capital Expenditure</t>
  </si>
  <si>
    <t>Student Welfare</t>
  </si>
  <si>
    <t>Office Expenses /
Printing &amp; Stationery</t>
  </si>
  <si>
    <t>Purchase of Computer &amp;
Peripherals</t>
  </si>
  <si>
    <t>SCHOOL OF EDUCATION                                                                                                                                                 Admission Fee</t>
  </si>
  <si>
    <t>SCHOOL OF EDUCATION                                                                                                                                                                       Capital Expenditute</t>
  </si>
  <si>
    <t>A.22.R.1</t>
  </si>
  <si>
    <t>A.22.P.2</t>
  </si>
  <si>
    <t>A.22.R.2</t>
  </si>
  <si>
    <t>A.22.P.3</t>
  </si>
  <si>
    <t>A.22.R.3</t>
  </si>
  <si>
    <t>A.22.R.4</t>
  </si>
  <si>
    <t>A.22.R.5</t>
  </si>
  <si>
    <t>A.22.P.6</t>
  </si>
  <si>
    <t>A.22.R.6</t>
  </si>
  <si>
    <t>A.22.P.11</t>
  </si>
  <si>
    <t>A.22.R.7</t>
  </si>
  <si>
    <t>D.P.D W.W</t>
  </si>
  <si>
    <t>A.22.P.12</t>
  </si>
  <si>
    <t>A.22.R.8</t>
  </si>
  <si>
    <t>A.22.P.13</t>
  </si>
  <si>
    <t>A.22.R.9</t>
  </si>
  <si>
    <t>E - B.Ed.</t>
  </si>
  <si>
    <t>A.22.P.15</t>
  </si>
  <si>
    <t>A.22.R.11</t>
  </si>
  <si>
    <t>A.22.P.16</t>
  </si>
  <si>
    <t>A.22.R.13</t>
  </si>
  <si>
    <t>Leather Art Skill</t>
  </si>
  <si>
    <t>A.22.P.17</t>
  </si>
  <si>
    <t>A.22.R.14</t>
  </si>
  <si>
    <t>Ph.D</t>
  </si>
  <si>
    <t>A.22.P.20</t>
  </si>
  <si>
    <t>A.22.R.15</t>
  </si>
  <si>
    <t>Certificate in Education &amp; Social Science Research</t>
  </si>
  <si>
    <t>A.22.P.22</t>
  </si>
  <si>
    <t>A.22.P.25</t>
  </si>
  <si>
    <t>A.22.P.27</t>
  </si>
  <si>
    <t>A.22.P.28</t>
  </si>
  <si>
    <t>A.22.P.29</t>
  </si>
  <si>
    <t>A.22.P.30</t>
  </si>
  <si>
    <t>A.22.P.31</t>
  </si>
  <si>
    <t>Ph.D Presnt. &amp; Viva-Voce</t>
  </si>
  <si>
    <t>A.22.P.32</t>
  </si>
  <si>
    <t>A.22.P.33</t>
  </si>
  <si>
    <t>A.22.P.34</t>
  </si>
  <si>
    <t>A.22.P.35</t>
  </si>
  <si>
    <t>A.22.P.36</t>
  </si>
  <si>
    <t>A.22.P.38</t>
  </si>
  <si>
    <t>A.22.P.39</t>
  </si>
  <si>
    <t>A.22.P.40</t>
  </si>
  <si>
    <t>A.22.P.41</t>
  </si>
  <si>
    <t>A.22.P.42</t>
  </si>
  <si>
    <t>P.G.DEEDS (MKCL )</t>
  </si>
  <si>
    <t>A.22.P.83</t>
  </si>
  <si>
    <t>A.22.P.84</t>
  </si>
  <si>
    <t>R.C.I. DELHI 10% Amt for Spl.B.Ed.</t>
  </si>
  <si>
    <t>Dip. In aviation, Hospitality&amp; Traveling Mgmt.</t>
  </si>
  <si>
    <t>B.Sc.(Hosp. Stud. &amp; Cater Services) (V76)</t>
  </si>
  <si>
    <t xml:space="preserve">SCHOOL OF COMPUTER SCIENCE  
Admission Fees                                                                                                                      </t>
  </si>
  <si>
    <t xml:space="preserve">Expenditure Side </t>
  </si>
  <si>
    <t xml:space="preserve"> Expenditure Side</t>
  </si>
  <si>
    <t xml:space="preserve">SCHOOL OF SCIENCE  &amp; TECHNOLOGY                                                                                  Capital Expenditure </t>
  </si>
  <si>
    <t>Govt. Of India Post Matric Scholership</t>
  </si>
  <si>
    <t>SCHOOL OF HEALTH SCIENCE                                                                                                                          Admission Fees</t>
  </si>
  <si>
    <t>KRISHI VIGYAN KENDRA (YCMOU)                                                                                Admission Fees</t>
  </si>
  <si>
    <t>KRISHI VIGYAN KENDRA (YCMOU)                                                                                                                          Capital Expenditure</t>
  </si>
  <si>
    <t>Salary Recoverd</t>
  </si>
  <si>
    <t>BBA In aviation, Hospitality &amp; Travel Mngt.(P90)</t>
  </si>
  <si>
    <t>D.2.P.19</t>
  </si>
  <si>
    <t>Payment to CGST</t>
  </si>
  <si>
    <t>D.2.P.20</t>
  </si>
  <si>
    <t>Payment to SGST</t>
  </si>
  <si>
    <t>D.2.R.19</t>
  </si>
  <si>
    <t>D.2.R.20</t>
  </si>
  <si>
    <t xml:space="preserve"> PART - D Loans and Advances  </t>
  </si>
  <si>
    <t xml:space="preserve"> PART - D Loans and Advances </t>
  </si>
  <si>
    <t xml:space="preserve">Classification </t>
  </si>
  <si>
    <t>D.2.R.21</t>
  </si>
  <si>
    <t xml:space="preserve">Income Tax on Income </t>
  </si>
  <si>
    <t>D.2.P.21</t>
  </si>
  <si>
    <t xml:space="preserve"> PART - C - Agency, Scheme</t>
  </si>
  <si>
    <t xml:space="preserve"> PART - C - Agency, Scheme </t>
  </si>
  <si>
    <t xml:space="preserve"> C.1.R
</t>
  </si>
  <si>
    <t xml:space="preserve"> B.1.R </t>
  </si>
  <si>
    <t>Depreciation Fund</t>
  </si>
  <si>
    <t xml:space="preserve">B.1.P </t>
  </si>
  <si>
    <t xml:space="preserve"> B.2.R </t>
  </si>
  <si>
    <t xml:space="preserve">B.2.P </t>
  </si>
  <si>
    <t xml:space="preserve"> B.3.R </t>
  </si>
  <si>
    <t>Research &amp; Development Fund</t>
  </si>
  <si>
    <t xml:space="preserve">B.3.P </t>
  </si>
  <si>
    <t xml:space="preserve"> B.4.R </t>
  </si>
  <si>
    <t>Endowment &amp; Donation Fund</t>
  </si>
  <si>
    <t xml:space="preserve">B.4.P </t>
  </si>
  <si>
    <t xml:space="preserve"> B.5.R </t>
  </si>
  <si>
    <t xml:space="preserve"> Gratuity Fund </t>
  </si>
  <si>
    <t xml:space="preserve">B.5.P </t>
  </si>
  <si>
    <t xml:space="preserve"> B.6.R </t>
  </si>
  <si>
    <t xml:space="preserve"> Distaster Fund </t>
  </si>
  <si>
    <t xml:space="preserve">B.6.P </t>
  </si>
  <si>
    <t xml:space="preserve"> B.7.R </t>
  </si>
  <si>
    <t xml:space="preserve"> Reserve Fund </t>
  </si>
  <si>
    <t xml:space="preserve">B.7.P </t>
  </si>
  <si>
    <t xml:space="preserve"> B.8.R </t>
  </si>
  <si>
    <t xml:space="preserve"> Contingency Fund </t>
  </si>
  <si>
    <t xml:space="preserve">B.8.P </t>
  </si>
  <si>
    <t xml:space="preserve"> B.9.R </t>
  </si>
  <si>
    <t xml:space="preserve"> Development Fund </t>
  </si>
  <si>
    <t xml:space="preserve">B.9.P </t>
  </si>
  <si>
    <t xml:space="preserve"> B.10.R </t>
  </si>
  <si>
    <t xml:space="preserve"> Branding Fund </t>
  </si>
  <si>
    <t xml:space="preserve">B.10.P </t>
  </si>
  <si>
    <t xml:space="preserve"> B.11.R </t>
  </si>
  <si>
    <t xml:space="preserve"> CPF-EPF Fund </t>
  </si>
  <si>
    <t xml:space="preserve">B.11.P </t>
  </si>
  <si>
    <t xml:space="preserve"> B.12.R </t>
  </si>
  <si>
    <t xml:space="preserve"> Staff Development Fund </t>
  </si>
  <si>
    <t xml:space="preserve">B.12.P </t>
  </si>
  <si>
    <t xml:space="preserve"> B.13.R </t>
  </si>
  <si>
    <t xml:space="preserve"> Staff Development &amp; Training Fund </t>
  </si>
  <si>
    <t xml:space="preserve">B.13.P </t>
  </si>
  <si>
    <t xml:space="preserve"> B.14.R </t>
  </si>
  <si>
    <t xml:space="preserve">B.14.P </t>
  </si>
  <si>
    <t xml:space="preserve"> B.15.R </t>
  </si>
  <si>
    <t xml:space="preserve">B.15.P </t>
  </si>
  <si>
    <t xml:space="preserve"> B.17.R </t>
  </si>
  <si>
    <t xml:space="preserve">B.17.P </t>
  </si>
  <si>
    <t xml:space="preserve"> B.19.R </t>
  </si>
  <si>
    <t xml:space="preserve">B.19.P </t>
  </si>
  <si>
    <t xml:space="preserve"> B.20.R </t>
  </si>
  <si>
    <t xml:space="preserve"> Diamond Jubilee Fund </t>
  </si>
  <si>
    <t xml:space="preserve">B.20.P </t>
  </si>
  <si>
    <t xml:space="preserve"> B.21.R </t>
  </si>
  <si>
    <t xml:space="preserve">B.21.P </t>
  </si>
  <si>
    <t xml:space="preserve"> B.22.R </t>
  </si>
  <si>
    <t xml:space="preserve">B.22.P </t>
  </si>
  <si>
    <t xml:space="preserve"> B.23.R </t>
  </si>
  <si>
    <t xml:space="preserve"> Pension Contribution Fund </t>
  </si>
  <si>
    <t xml:space="preserve">B.23.P </t>
  </si>
  <si>
    <t xml:space="preserve"> B.24.R </t>
  </si>
  <si>
    <t xml:space="preserve"> Post Retirement Benefit Fund </t>
  </si>
  <si>
    <t xml:space="preserve">B.24.P </t>
  </si>
  <si>
    <t xml:space="preserve"> B.25.R </t>
  </si>
  <si>
    <t xml:space="preserve"> Student Scholarship Fund </t>
  </si>
  <si>
    <t xml:space="preserve">B.25.P </t>
  </si>
  <si>
    <t xml:space="preserve"> B.26.R </t>
  </si>
  <si>
    <t xml:space="preserve"> Student Support Scheme Fund </t>
  </si>
  <si>
    <t xml:space="preserve">B.26.P </t>
  </si>
  <si>
    <t xml:space="preserve"> B.27.R </t>
  </si>
  <si>
    <t xml:space="preserve"> Student Prizes Fund </t>
  </si>
  <si>
    <t xml:space="preserve">B.27.P </t>
  </si>
  <si>
    <t xml:space="preserve"> B.28.R </t>
  </si>
  <si>
    <t xml:space="preserve"> Sports Academy Fund </t>
  </si>
  <si>
    <t xml:space="preserve">B.28.P </t>
  </si>
  <si>
    <t xml:space="preserve"> B.29.R </t>
  </si>
  <si>
    <t xml:space="preserve"> Kavi Kusumagraj  Vyaspeeth Fund </t>
  </si>
  <si>
    <t xml:space="preserve">B.29.P </t>
  </si>
  <si>
    <t xml:space="preserve"> B.30.R </t>
  </si>
  <si>
    <t xml:space="preserve"> Savitribai Phule Adhyasan Fund </t>
  </si>
  <si>
    <t xml:space="preserve">B.30.P </t>
  </si>
  <si>
    <t xml:space="preserve"> B.31.R </t>
  </si>
  <si>
    <t xml:space="preserve"> Gandhian Thought Fund </t>
  </si>
  <si>
    <t xml:space="preserve">B.31.P </t>
  </si>
  <si>
    <t xml:space="preserve"> B.32.R </t>
  </si>
  <si>
    <t xml:space="preserve"> Dr. B. R. Ambedkar Adhyasan Fund </t>
  </si>
  <si>
    <t xml:space="preserve">B.32.P </t>
  </si>
  <si>
    <t xml:space="preserve"> Wamandada Kardak Adhyasan Fund </t>
  </si>
  <si>
    <t xml:space="preserve">B.33.P </t>
  </si>
  <si>
    <t xml:space="preserve"> B.34.R </t>
  </si>
  <si>
    <t xml:space="preserve"> MKCL Shares </t>
  </si>
  <si>
    <t xml:space="preserve">B.34.P </t>
  </si>
  <si>
    <t xml:space="preserve"> B.35.R</t>
  </si>
  <si>
    <t>Study Centre Prizes Fund</t>
  </si>
  <si>
    <t xml:space="preserve"> B.36 .R</t>
  </si>
  <si>
    <t>Travaling Aboard Fund</t>
  </si>
  <si>
    <t xml:space="preserve"> B.37.R</t>
  </si>
  <si>
    <t>LapTop Investment Fund</t>
  </si>
  <si>
    <t xml:space="preserve"> B.38.R</t>
  </si>
  <si>
    <t>Vehical Loan Fund</t>
  </si>
  <si>
    <t xml:space="preserve"> B.39.R</t>
  </si>
  <si>
    <t>Employees Incentive Fund</t>
  </si>
  <si>
    <t xml:space="preserve"> B.40.R</t>
  </si>
  <si>
    <t>Medical Reimbersments</t>
  </si>
  <si>
    <t xml:space="preserve"> B.41.R</t>
  </si>
  <si>
    <t>Leave Incashment Fund</t>
  </si>
  <si>
    <t xml:space="preserve"> B.42.R</t>
  </si>
  <si>
    <t>Total B</t>
  </si>
  <si>
    <t xml:space="preserve"> C- AGENCY SCHEMES </t>
  </si>
  <si>
    <t xml:space="preserve"> C.1.R </t>
  </si>
  <si>
    <t xml:space="preserve"> UGC -DEB Grants </t>
  </si>
  <si>
    <t xml:space="preserve">C.1.P </t>
  </si>
  <si>
    <t xml:space="preserve"> C.2.R </t>
  </si>
  <si>
    <t xml:space="preserve"> ICAR Grants </t>
  </si>
  <si>
    <t xml:space="preserve">C.2.P </t>
  </si>
  <si>
    <t xml:space="preserve"> C.3.R </t>
  </si>
  <si>
    <t xml:space="preserve"> ICSSR Grants </t>
  </si>
  <si>
    <t xml:space="preserve">C.3.P </t>
  </si>
  <si>
    <t xml:space="preserve"> C.5.R </t>
  </si>
  <si>
    <t>N.S.S. Grants</t>
  </si>
  <si>
    <t xml:space="preserve"> C.7.R</t>
  </si>
  <si>
    <t xml:space="preserve"> C.8.R</t>
  </si>
  <si>
    <t xml:space="preserve"> C.9.R </t>
  </si>
  <si>
    <t>C.9.P</t>
  </si>
  <si>
    <t>C.10.R</t>
  </si>
  <si>
    <t>C.10.P</t>
  </si>
  <si>
    <t xml:space="preserve">TOTAL C </t>
  </si>
  <si>
    <t xml:space="preserve"> D- LOANS &amp; ADVANCES </t>
  </si>
  <si>
    <t xml:space="preserve"> D.1.R </t>
  </si>
  <si>
    <t xml:space="preserve">Payments of Advances </t>
  </si>
  <si>
    <t xml:space="preserve"> D.2.R </t>
  </si>
  <si>
    <t>Total D</t>
  </si>
  <si>
    <t xml:space="preserve"> TOTAL (ABCD) </t>
  </si>
  <si>
    <t xml:space="preserve">Housing Interest Reiumburse Fund  </t>
  </si>
  <si>
    <t xml:space="preserve">Centurian Jubilee Fund </t>
  </si>
  <si>
    <t xml:space="preserve">Employees Welfare Fund </t>
  </si>
  <si>
    <t xml:space="preserve">KVK Revolving Fund </t>
  </si>
  <si>
    <t xml:space="preserve">Golden Jubilee Fund </t>
  </si>
  <si>
    <t xml:space="preserve">Adminstration Division </t>
  </si>
  <si>
    <t>Reinvestment in Depreciation Fund</t>
  </si>
  <si>
    <t xml:space="preserve">C.1.P
</t>
  </si>
  <si>
    <t>Receipts to CGST</t>
  </si>
  <si>
    <t>Receipts to SGST</t>
  </si>
  <si>
    <t xml:space="preserve"> B.33.R</t>
  </si>
  <si>
    <t>Gross Total (B1 to B42)</t>
  </si>
  <si>
    <t>Reinvestment in General Fund</t>
  </si>
  <si>
    <t>Reinvestment in Endowment &amp; Donation Fund</t>
  </si>
  <si>
    <t>Reinvestment in Gratuity Fund</t>
  </si>
  <si>
    <t xml:space="preserve">Reinvestment in Disaster Fund </t>
  </si>
  <si>
    <t xml:space="preserve">Reinvestment in Contingency Fund </t>
  </si>
  <si>
    <t xml:space="preserve">Reinvestment in Staff Development Fund </t>
  </si>
  <si>
    <t xml:space="preserve">Reinvestment in Staff Development &amp; Training Fund </t>
  </si>
  <si>
    <t xml:space="preserve">Reinvestment in Employee Welfare Fund </t>
  </si>
  <si>
    <t xml:space="preserve">Reinvestment in Human Resource Development Fund </t>
  </si>
  <si>
    <t>A.5.R.3</t>
  </si>
  <si>
    <t xml:space="preserve">Guest House Charges </t>
  </si>
  <si>
    <t>A.8.R.4</t>
  </si>
  <si>
    <t xml:space="preserve">Study Center VLC CAMC Share </t>
  </si>
  <si>
    <t>A.8.R.6</t>
  </si>
  <si>
    <t>Contribution to CAMC from YASHADA VLCs</t>
  </si>
  <si>
    <t>A.12.R.1</t>
  </si>
  <si>
    <t>Sale of Prospectus</t>
  </si>
  <si>
    <t>SCHOOL OF COMMERCE &amp; MANAGEMENT                                                                                                                      Admission Fee</t>
  </si>
  <si>
    <t>SCHOOL OF  COMMERCE &amp; MANAGEMENT                                                                                                                         Capital Expenditure</t>
  </si>
  <si>
    <t xml:space="preserve">A.22.R.16 </t>
  </si>
  <si>
    <t>A.23.R.12</t>
  </si>
  <si>
    <t>A.23.R.13</t>
  </si>
  <si>
    <t>A.23.R.14</t>
  </si>
  <si>
    <t>B.A. ( Road Transport)</t>
  </si>
  <si>
    <t>B.A. ( Army)</t>
  </si>
  <si>
    <t>B.A. ( ITBP)</t>
  </si>
  <si>
    <t>A.23.R.29</t>
  </si>
  <si>
    <t>FYBA Textiles</t>
  </si>
  <si>
    <t>A.25.R.13</t>
  </si>
  <si>
    <t>Certi. in Arabic Language(C3G)</t>
  </si>
  <si>
    <t>Certi.  in French Language(C3F)</t>
  </si>
  <si>
    <t>Certi. in English language (C3E)</t>
  </si>
  <si>
    <t>Certi. in German Language(C3A)</t>
  </si>
  <si>
    <t xml:space="preserve">Cert. in Soft Skills </t>
  </si>
  <si>
    <t>A.25.R.53</t>
  </si>
  <si>
    <t>M.Sc. (Fashion Design)</t>
  </si>
  <si>
    <t>A.25.R.64</t>
  </si>
  <si>
    <t>B.Sc. H.T.S.</t>
  </si>
  <si>
    <t xml:space="preserve">Govt. of India Post Matric </t>
  </si>
  <si>
    <t>A.28.R.12</t>
  </si>
  <si>
    <t xml:space="preserve">Centre Verification Fee </t>
  </si>
  <si>
    <t>Master of Arts (2016 Pattern) 
(Subject Communication )(M31)</t>
  </si>
  <si>
    <t>Master of Arts (2016 Pattern) 
(Educational Communication) (M32)</t>
  </si>
  <si>
    <t>Master of Arts (2016 Pattern) 
(Distence Education ) (M33)</t>
  </si>
  <si>
    <t>A.30.R.9</t>
  </si>
  <si>
    <t xml:space="preserve">Ph. D. Re-registration Fee </t>
  </si>
  <si>
    <t>Sale of Grafts, Fruits &amp; Others Products</t>
  </si>
  <si>
    <t>A.31.P.5.6</t>
  </si>
  <si>
    <t xml:space="preserve">Vehicle / Farm Meintenance / Tractor / Implements </t>
  </si>
  <si>
    <t>C.2.R.34</t>
  </si>
  <si>
    <t>C.2.R.4</t>
  </si>
  <si>
    <t>C.2.R.6</t>
  </si>
  <si>
    <t xml:space="preserve">C.6.R </t>
  </si>
  <si>
    <t>C.6.P</t>
  </si>
  <si>
    <t>National Workshop (AIU)</t>
  </si>
  <si>
    <t>A.23.R.24</t>
  </si>
  <si>
    <t>B.Com.</t>
  </si>
  <si>
    <t>B.Com. (G02)</t>
  </si>
  <si>
    <t xml:space="preserve">M.B.A. CET </t>
  </si>
  <si>
    <t>Master of Science (2016 Pattern) 
(Subject Communication) (M35)</t>
  </si>
  <si>
    <t>Master of Commerce (2014 Pattern) 
(Subject Communication) (M34)</t>
  </si>
  <si>
    <t>Expenses for Development Fund</t>
  </si>
  <si>
    <t>Role Based Degree Programmes (B.B.A.)</t>
  </si>
  <si>
    <t>New Programme - MCA</t>
  </si>
  <si>
    <t xml:space="preserve">Seminar &amp; Conferences </t>
  </si>
  <si>
    <t>A.1.P.86</t>
  </si>
  <si>
    <t>A.1.P.87</t>
  </si>
  <si>
    <t>A.1.P.88</t>
  </si>
  <si>
    <t>A.1.P.90</t>
  </si>
  <si>
    <t>A.5.P.5.12.4</t>
  </si>
  <si>
    <t>A.7.P.86</t>
  </si>
  <si>
    <t>A.7.R.3</t>
  </si>
  <si>
    <t>A.10.R.8</t>
  </si>
  <si>
    <t>A.10.P.25</t>
  </si>
  <si>
    <t>A.25.R.78</t>
  </si>
  <si>
    <t>A.25.R.79</t>
  </si>
  <si>
    <t>A.26.P.28</t>
  </si>
  <si>
    <t>A.27.P.87</t>
  </si>
  <si>
    <t>BANK Interest</t>
  </si>
  <si>
    <t xml:space="preserve">GPF Contribution </t>
  </si>
  <si>
    <t>D.2.R.22</t>
  </si>
  <si>
    <t>Refund of Excess Amount from Bank</t>
  </si>
  <si>
    <t>A.23.R.37</t>
  </si>
  <si>
    <t>A.24.P.86</t>
  </si>
  <si>
    <t>C.11.R.1</t>
  </si>
  <si>
    <t>Rajaram Mohan Roy Lib. Foundation</t>
  </si>
  <si>
    <t>C.11.P.1</t>
  </si>
  <si>
    <t>C.11.R.2</t>
  </si>
  <si>
    <t xml:space="preserve">Grants for SET Exam. </t>
  </si>
  <si>
    <t>C.11.P.2</t>
  </si>
  <si>
    <t>C.2.P.85</t>
  </si>
  <si>
    <t>C.6.R.1</t>
  </si>
  <si>
    <t>C.6.P.1</t>
  </si>
  <si>
    <t xml:space="preserve">       YASHWANTRAO CHAVAN MAHARASHTRA OPEN UNIVERSITY, NASHIK  </t>
  </si>
  <si>
    <t xml:space="preserve">           YASHWANTRAO CHAVAN MAHARASHTRA OPEN UNIVERSITY, NASHIK  </t>
  </si>
  <si>
    <t>C.6.R</t>
  </si>
  <si>
    <t>C.11.R</t>
  </si>
  <si>
    <t>C.11.P</t>
  </si>
  <si>
    <t>Contribution to Endowment &amp; Donation Fund</t>
  </si>
  <si>
    <t>A.1.P.6.1</t>
  </si>
  <si>
    <t>Shwals</t>
  </si>
  <si>
    <t xml:space="preserve">Migration and Transcript Fees </t>
  </si>
  <si>
    <t>A.3.P.6.1</t>
  </si>
  <si>
    <t xml:space="preserve">Question Banking </t>
  </si>
  <si>
    <t xml:space="preserve">Paper Setting </t>
  </si>
  <si>
    <t xml:space="preserve">   YASHWANTRAO CHAVAN MAHARASHTRA OPEN UNIVERSITY, NASHIK  </t>
  </si>
  <si>
    <t xml:space="preserve">Contribution CPF-EPF of Employees </t>
  </si>
  <si>
    <t>A.4.P.6.1</t>
  </si>
  <si>
    <t xml:space="preserve">Electrification of Buildings </t>
  </si>
  <si>
    <t xml:space="preserve">Furniture of Buildings </t>
  </si>
  <si>
    <t>Development of  Roads &amp; Ground</t>
  </si>
  <si>
    <t xml:space="preserve">Purchase of Land </t>
  </si>
  <si>
    <t xml:space="preserve">Maintenance of RC </t>
  </si>
  <si>
    <t>A.5.P.6.1</t>
  </si>
  <si>
    <t xml:space="preserve">Postage </t>
  </si>
  <si>
    <t>A.6.P.6.1</t>
  </si>
  <si>
    <t>A.7.P.6.1</t>
  </si>
  <si>
    <t>A.8.P.6.1</t>
  </si>
  <si>
    <t>A.10.P.6.1</t>
  </si>
  <si>
    <t>AIU Sports &amp; Youth Festival Contribution</t>
  </si>
  <si>
    <t>A.9.P.6.1</t>
  </si>
  <si>
    <t>A.12.P.6.1</t>
  </si>
  <si>
    <t>A.11.P.6.1</t>
  </si>
  <si>
    <t>Repairs &amp; Maintenance</t>
  </si>
  <si>
    <t>C.2.P.31</t>
  </si>
  <si>
    <t>A.21.P.6.1</t>
  </si>
  <si>
    <t>A.20.P.6.1</t>
  </si>
  <si>
    <t>A.17.P.6.1</t>
  </si>
  <si>
    <t>A.16.P.6.1</t>
  </si>
  <si>
    <t>A.15.P.6.1</t>
  </si>
  <si>
    <t>A.14.P.6.1</t>
  </si>
  <si>
    <t>A.13.P.6.1</t>
  </si>
  <si>
    <t>A.2.P.6.1</t>
  </si>
  <si>
    <t>A.22.P.6.1</t>
  </si>
  <si>
    <t>A.23.P.6.1</t>
  </si>
  <si>
    <t>A.24.P.6.1</t>
  </si>
  <si>
    <t>Bachelor Fire &amp; Health Safety Enviro. Mgmt.</t>
  </si>
  <si>
    <t>A.25.P.6.1</t>
  </si>
  <si>
    <t>A.26.P.6.1</t>
  </si>
  <si>
    <t>A.27.P.6.1</t>
  </si>
  <si>
    <t>A.28.P.6.1</t>
  </si>
  <si>
    <t xml:space="preserve">            YASHWANTRAO CHAVAN MAHARASHTRA OPEN UNIVERSITY, NASHIK  </t>
  </si>
  <si>
    <t xml:space="preserve">         YASHWANTRAO CHAVAN MAHARASHTRA OPEN UNIVERSITY, NASHIK  </t>
  </si>
  <si>
    <t xml:space="preserve">Certificate In CCM (C36) </t>
  </si>
  <si>
    <t xml:space="preserve">ECCE (C31) </t>
  </si>
  <si>
    <t xml:space="preserve">Certificate In Value Education (E32) </t>
  </si>
  <si>
    <t xml:space="preserve">Self Help Group (C32) </t>
  </si>
  <si>
    <t xml:space="preserve">Diploma in Sch. Management (P10) </t>
  </si>
  <si>
    <t xml:space="preserve">ICT For School Teachers (C35) </t>
  </si>
  <si>
    <t xml:space="preserve">B.Ed (P80) </t>
  </si>
  <si>
    <t xml:space="preserve">M. A. (Education) (M62) </t>
  </si>
  <si>
    <t xml:space="preserve">Spl B.Ed.  (P21) </t>
  </si>
  <si>
    <t xml:space="preserve">Preparatory (Marathi) (C01) </t>
  </si>
  <si>
    <t>Preparatory (Hindi) (C09)</t>
  </si>
  <si>
    <t xml:space="preserve">Preparatory (Urdu) (C03) </t>
  </si>
  <si>
    <t xml:space="preserve">Diploma in MCJ (P03) </t>
  </si>
  <si>
    <t xml:space="preserve">B.A. (G01) </t>
  </si>
  <si>
    <t xml:space="preserve">B.Lib. &amp; I.Sc. (P04) </t>
  </si>
  <si>
    <t xml:space="preserve">M.Lib.&amp; I.Sc. (P16) </t>
  </si>
  <si>
    <t xml:space="preserve">MA Pub.Services (M16) </t>
  </si>
  <si>
    <t xml:space="preserve">MA. Hindi (M42) </t>
  </si>
  <si>
    <t xml:space="preserve">MA Engllish (M43) </t>
  </si>
  <si>
    <t xml:space="preserve">MA. Marathi (M41) </t>
  </si>
  <si>
    <t xml:space="preserve">FYBA Public Services (G61) </t>
  </si>
  <si>
    <t xml:space="preserve">Dip. In value &amp; Spititual Edu. (G72, G73) </t>
  </si>
  <si>
    <t xml:space="preserve">BA Hindi (G11) </t>
  </si>
  <si>
    <t xml:space="preserve">B.A. (Urdu) (G12) </t>
  </si>
  <si>
    <t>Preparatory (Marathi) (C01)</t>
  </si>
  <si>
    <t>Dip. In Co. Op. Mgmt. (P08)</t>
  </si>
  <si>
    <t xml:space="preserve">PG Dip. In Fire &amp; Sefty (P96) </t>
  </si>
  <si>
    <t xml:space="preserve">BFA (V37) </t>
  </si>
  <si>
    <t>Cert.Water mgmt 2013(Winter) (C3V)</t>
  </si>
  <si>
    <t xml:space="preserve">DCHMNT All Semester (2003 &amp; 2008) (V14) </t>
  </si>
  <si>
    <t>Dip.in Civil Supervisor (V11)</t>
  </si>
  <si>
    <t>Dip. In Saloon Tech. (V15)</t>
  </si>
  <si>
    <t>Dip. For Fitter ( DFF) (V13)</t>
  </si>
  <si>
    <t>Dip.in Electrician &amp; Domestic Appliances Maintenance (T72N)</t>
  </si>
  <si>
    <t>Diploma in Interior Design and Decoration (O) July (T36)</t>
  </si>
  <si>
    <t>B.Sc. (Hospitality &amp; Tourism Studies) 2016 CGPA (V101)</t>
  </si>
  <si>
    <t xml:space="preserve">B.Sc. (Fire &amp; Safety Studies) Regular 2016 Pattern (V103) </t>
  </si>
  <si>
    <t xml:space="preserve">Diploma in B.Sc. (Industrial science) (P14) </t>
  </si>
  <si>
    <t>BSc (BIS) (P30)</t>
  </si>
  <si>
    <t xml:space="preserve">Bachelor of Computer Applications (P31) </t>
  </si>
  <si>
    <t>B.Sc (Industrial Science) (P33)</t>
  </si>
  <si>
    <t xml:space="preserve">Cert. in Comp. Fundamentals </t>
  </si>
  <si>
    <t>BCA with Credits (P32)</t>
  </si>
  <si>
    <t>M.Sc.A.S.(V46)</t>
  </si>
  <si>
    <t>Dip.in (Electrical Engineering)-(V55)</t>
  </si>
  <si>
    <t>M.Sc. (Mathematics) Regular 2015 Pattern (V57)</t>
  </si>
  <si>
    <t>Dip. in Horticulture (T20)</t>
  </si>
  <si>
    <t>Dip.in Yog Shishak (P23) + (P125)</t>
  </si>
  <si>
    <t xml:space="preserve">B.Sc. (MLT) (25) + (P127) </t>
  </si>
  <si>
    <t xml:space="preserve">Pre &amp; Post Exam Meeting Expenses </t>
  </si>
  <si>
    <t xml:space="preserve">Hon. To Exam Centre Staff </t>
  </si>
  <si>
    <t xml:space="preserve">Flying Squad Expenses </t>
  </si>
  <si>
    <t xml:space="preserve">Conduct of CAP (Scanning Exp./MIL) </t>
  </si>
  <si>
    <t xml:space="preserve">Contingency Exp. For Examination </t>
  </si>
  <si>
    <t xml:space="preserve">Contribution to Housing Interest Reiumburse Fund </t>
  </si>
  <si>
    <t xml:space="preserve">Bank Commission Charges </t>
  </si>
  <si>
    <t xml:space="preserve">Renovation of Building </t>
  </si>
  <si>
    <t xml:space="preserve">Journalism BA MCJ (G15) </t>
  </si>
  <si>
    <t>Dip. In  Industrial Science (Pharmaceutical) (P69)</t>
  </si>
  <si>
    <t>Printing of Mark Sheets &amp; 
Degree Certificates</t>
  </si>
  <si>
    <t>Equipments Rental Charges from External Agencies</t>
  </si>
  <si>
    <t>Vocational Education &amp;  Training (Skill Development)</t>
  </si>
  <si>
    <t>Assistance for Socio-economic Weaker  Students</t>
  </si>
  <si>
    <t>Cert.in Beauty Parlour Mgt. (3 months)</t>
  </si>
  <si>
    <t>Vocational Education &amp; training  (Skill Dvelopment)</t>
  </si>
  <si>
    <t>B.Tech. (Marine Engineering) (V23)(T33) (V61)</t>
  </si>
  <si>
    <t>Diploma in Essential Skills (T101)</t>
  </si>
  <si>
    <t>B.Sc. (PCM) Regular-2015 CGPA (V92)</t>
  </si>
  <si>
    <t>B.Sc.A.S.(FY-V96)(SY,TY,-V45) (V96, V45) 2011 Pattern, 2015 CGPA, 2016 Pattern</t>
  </si>
  <si>
    <t xml:space="preserve">Refund of Study Centre Deposit </t>
  </si>
  <si>
    <t>Foundation course in Agri.(T12)</t>
  </si>
  <si>
    <t>Kavi Kusumagraj Nyas Fund</t>
  </si>
  <si>
    <t>Expenses for Vishakha/Kusumagraj Purskar</t>
  </si>
  <si>
    <t>Certificate in Tailoring (T2H)</t>
  </si>
  <si>
    <t xml:space="preserve">Leave salary Contribution Payment </t>
  </si>
  <si>
    <t xml:space="preserve">Transfer TA Allowances </t>
  </si>
  <si>
    <t xml:space="preserve">CAP Expenses - Transpotation of Exam Material &amp; CAP Meeting Exp. </t>
  </si>
  <si>
    <t>Examination, Marksheet Fee, Convocation Fees, Shwals, Transcripts Fees</t>
  </si>
  <si>
    <t>`Indradhanushya' Proreta from all Universities</t>
  </si>
  <si>
    <t>A.25.R.3</t>
  </si>
  <si>
    <t>`</t>
  </si>
  <si>
    <t>Other than Vehicle</t>
  </si>
  <si>
    <t>A.2.P.81.8</t>
  </si>
  <si>
    <t>Property Tax</t>
  </si>
  <si>
    <t>TA/DA to Exam. Work</t>
  </si>
  <si>
    <t>A.26.P.46</t>
  </si>
  <si>
    <t>A.30.P.6.1</t>
  </si>
  <si>
    <t xml:space="preserve">NACC GRANTS </t>
  </si>
  <si>
    <t>C.12..R</t>
  </si>
  <si>
    <t>NACC Grants</t>
  </si>
  <si>
    <t>C.12.P</t>
  </si>
  <si>
    <t>Insurance Premium (Vehicle)</t>
  </si>
  <si>
    <t xml:space="preserve">A.1.P.31.1   </t>
  </si>
  <si>
    <t xml:space="preserve">A.1.P.24.1 </t>
  </si>
  <si>
    <t xml:space="preserve">A.1.P.24.2 </t>
  </si>
  <si>
    <t>A.25.R.80</t>
  </si>
  <si>
    <t>A.24.R.25</t>
  </si>
  <si>
    <t>A.26.R.42</t>
  </si>
  <si>
    <t>A.26.R.43</t>
  </si>
  <si>
    <t>A.3.P.84</t>
  </si>
  <si>
    <t>New Expenses for Innovation &amp; Incubation</t>
  </si>
  <si>
    <t>Other fees</t>
  </si>
  <si>
    <t>Registration fees</t>
  </si>
  <si>
    <t>Admission Re-registration fees</t>
  </si>
  <si>
    <t xml:space="preserve">Refund of Fees </t>
  </si>
  <si>
    <t>Study Centre fees refund</t>
  </si>
  <si>
    <t>TA DA Expenses to staff</t>
  </si>
  <si>
    <t>Expenes for organisation of Seminar/Workshop</t>
  </si>
  <si>
    <t>Development of Course Material</t>
  </si>
  <si>
    <t>Legal fees &amp; Professional charges</t>
  </si>
  <si>
    <t>Insurance</t>
  </si>
  <si>
    <t>Periodicals &amp; News Paper</t>
  </si>
  <si>
    <t>Postage, Courier Expenses</t>
  </si>
  <si>
    <t>Telephone expenses</t>
  </si>
  <si>
    <t>Uniform &amp; Other Expeneses for Employees</t>
  </si>
  <si>
    <t>Remuneration to Evaluators</t>
  </si>
  <si>
    <t>Travaling Exp.For Seminar Workshop(Admin Staff)</t>
  </si>
  <si>
    <t>Contribution to Research 
Development Fund</t>
  </si>
  <si>
    <t>Dnyangangotri Receipts</t>
  </si>
  <si>
    <t xml:space="preserve">Legal Expenses &amp; Professional  Charges
 </t>
  </si>
  <si>
    <t>Study Centre Fees Refund</t>
  </si>
  <si>
    <t>Study Centre Fees  Refund</t>
  </si>
  <si>
    <t xml:space="preserve"> Study Centre Fees Refund</t>
  </si>
  <si>
    <t>B.Sc. Nautical (V26)</t>
  </si>
  <si>
    <t>B.Sc. (Agri./Horti.) (T18) (T19)</t>
  </si>
  <si>
    <t xml:space="preserve">Study Centre Fees Refund </t>
  </si>
  <si>
    <t>C.12.R.1</t>
  </si>
  <si>
    <t>C.12.P.1</t>
  </si>
  <si>
    <t>C.13.R.1</t>
  </si>
  <si>
    <t>Workshop for Dev. Of Trible Women</t>
  </si>
  <si>
    <t>C.13.P.1</t>
  </si>
  <si>
    <t>C.14.R.1</t>
  </si>
  <si>
    <t>C.14.P.1</t>
  </si>
  <si>
    <t>MOOC GRANT</t>
  </si>
  <si>
    <t xml:space="preserve">Total Grants (C1 to C14) </t>
  </si>
  <si>
    <t>C.12.R</t>
  </si>
  <si>
    <t xml:space="preserve">C.11.R
C.11.R.1
C.11.R.2
</t>
  </si>
  <si>
    <t>Expenses for</t>
  </si>
  <si>
    <t>C.13.R</t>
  </si>
  <si>
    <t>MOOC Grants</t>
  </si>
  <si>
    <t>C.13.P</t>
  </si>
  <si>
    <t>C.14.R</t>
  </si>
  <si>
    <t>Workshop for Dev.of Trible Women</t>
  </si>
  <si>
    <t>C.14.P</t>
  </si>
  <si>
    <t>D.2.R.24</t>
  </si>
  <si>
    <t>D.2.R.25</t>
  </si>
  <si>
    <t>D.2.R.26</t>
  </si>
  <si>
    <t>TDS on CGST</t>
  </si>
  <si>
    <t>TDS on SGST</t>
  </si>
  <si>
    <t>TDS on IGST</t>
  </si>
  <si>
    <t>D.2.P.24</t>
  </si>
  <si>
    <t>D.2.P.25</t>
  </si>
  <si>
    <t>D.2.P.26</t>
  </si>
  <si>
    <t>D.2.P.22</t>
  </si>
  <si>
    <t>A.11.P.29</t>
  </si>
  <si>
    <t>A.22.P.91</t>
  </si>
  <si>
    <t>A.24.P.91</t>
  </si>
  <si>
    <t>A.25.P.91</t>
  </si>
  <si>
    <t>A.25.P.92</t>
  </si>
  <si>
    <t>A.28.P.91</t>
  </si>
  <si>
    <t>A.30.P.38</t>
  </si>
  <si>
    <t>A.31.P.18</t>
  </si>
  <si>
    <t>A.31.P.24</t>
  </si>
  <si>
    <t>A.31.P.14</t>
  </si>
  <si>
    <t>A.31.P.20</t>
  </si>
  <si>
    <t>A.31.P.23</t>
  </si>
  <si>
    <t>A.31.P.97</t>
  </si>
  <si>
    <t>A.11.R.12</t>
  </si>
  <si>
    <t>A.11.R.13</t>
  </si>
  <si>
    <t>A.11.R.14</t>
  </si>
  <si>
    <t>Revised Budget Provison 2017-18</t>
  </si>
  <si>
    <t>Budget Provison 2019-20</t>
  </si>
  <si>
    <t xml:space="preserve">EXAMINATION DIVISION  </t>
  </si>
  <si>
    <t>EXAMINATION DIVISION  
Capital Expanditure</t>
  </si>
  <si>
    <t xml:space="preserve">Penalty Refund </t>
  </si>
  <si>
    <t>Revised Budget Provison 2018-19</t>
  </si>
  <si>
    <t>Revised Budget Provison  2018-19</t>
  </si>
  <si>
    <t>Revised Budget Provison          2018-19</t>
  </si>
  <si>
    <t xml:space="preserve">     YASHWANTRAO CHAVAN MAHARASHTRA OPEN UNIVERSITY, NASHIK  </t>
  </si>
  <si>
    <t>A.2.P.81.9</t>
  </si>
  <si>
    <t xml:space="preserve"> 5,00,000</t>
  </si>
  <si>
    <t>1,00,000</t>
  </si>
  <si>
    <t>12,00,000</t>
  </si>
  <si>
    <t>New</t>
  </si>
  <si>
    <t>New Study Center Inspection Expenses (New)</t>
  </si>
  <si>
    <t>B.Ed Meeting Admission &amp; Other Expenses (New)</t>
  </si>
  <si>
    <t>Writte off Fund Expenses &amp; Other (New)</t>
  </si>
  <si>
    <t>Dip. In  Laboratory techniques (DLT) P125</t>
  </si>
  <si>
    <t>Bsc LT(P127)</t>
  </si>
  <si>
    <t>: Remuneration for AV Production</t>
  </si>
  <si>
    <t xml:space="preserve"> Cultural material exp</t>
  </si>
  <si>
    <t xml:space="preserve"> Ceremony &amp; Functions</t>
  </si>
  <si>
    <r>
      <rPr>
        <b/>
        <sz val="9"/>
        <color theme="1"/>
        <rFont val="Calibri"/>
        <family val="2"/>
        <scheme val="minor"/>
      </rPr>
      <t>N.B.</t>
    </r>
    <r>
      <rPr>
        <sz val="9"/>
        <color theme="1"/>
        <rFont val="Calibri"/>
        <family val="2"/>
        <scheme val="minor"/>
      </rPr>
      <t xml:space="preserve"> Provision in the budget is not to be taken as conveying sanction or authority for incurring expenditure</t>
    </r>
  </si>
  <si>
    <t>Budget Estimates for 
2018-2019</t>
  </si>
  <si>
    <t>Actual 
Budget  for
2018-2019</t>
  </si>
  <si>
    <t>New Budget  Code</t>
  </si>
  <si>
    <t xml:space="preserve"> New Classification </t>
  </si>
  <si>
    <t>R03020</t>
  </si>
  <si>
    <t>R03041</t>
  </si>
  <si>
    <t>R03021</t>
  </si>
  <si>
    <t>R03022</t>
  </si>
  <si>
    <t>R03023</t>
  </si>
  <si>
    <t>R03024</t>
  </si>
  <si>
    <t>R03025</t>
  </si>
  <si>
    <t>R06026</t>
  </si>
  <si>
    <t>R03027</t>
  </si>
  <si>
    <t>R03028</t>
  </si>
  <si>
    <t>R03029</t>
  </si>
  <si>
    <t>R03030</t>
  </si>
  <si>
    <t>Use of Vehicle</t>
  </si>
  <si>
    <t>Sale Of Employment Application Form</t>
  </si>
  <si>
    <t>Sale of Tender Forms</t>
  </si>
  <si>
    <t>Rent</t>
  </si>
  <si>
    <t>Guest House Charges</t>
  </si>
  <si>
    <t xml:space="preserve">Photocopy </t>
  </si>
  <si>
    <t>E01037</t>
  </si>
  <si>
    <t>E02046</t>
  </si>
  <si>
    <t>E03045</t>
  </si>
  <si>
    <t>E04044</t>
  </si>
  <si>
    <t>-</t>
  </si>
  <si>
    <t>E05047</t>
  </si>
  <si>
    <t>E06122</t>
  </si>
  <si>
    <t>E06070</t>
  </si>
  <si>
    <t>E35145</t>
  </si>
  <si>
    <t>E37041</t>
  </si>
  <si>
    <t>E24064</t>
  </si>
  <si>
    <t>E24109</t>
  </si>
  <si>
    <t>E35140</t>
  </si>
  <si>
    <t>E24065</t>
  </si>
  <si>
    <t>E23074</t>
  </si>
  <si>
    <t>E24015</t>
  </si>
  <si>
    <t>E24083</t>
  </si>
  <si>
    <t>E24071</t>
  </si>
  <si>
    <t>E06025</t>
  </si>
  <si>
    <t>E24099</t>
  </si>
  <si>
    <t>E24149</t>
  </si>
  <si>
    <t>E07026</t>
  </si>
  <si>
    <t>E24146</t>
  </si>
  <si>
    <t>E20040</t>
  </si>
  <si>
    <t>E31126</t>
  </si>
  <si>
    <t>E37052</t>
  </si>
  <si>
    <t>E13116</t>
  </si>
  <si>
    <t>E15095</t>
  </si>
  <si>
    <t>E24067</t>
  </si>
  <si>
    <t>E29091</t>
  </si>
  <si>
    <t>E35142</t>
  </si>
  <si>
    <t>E06093</t>
  </si>
  <si>
    <t>E24011</t>
  </si>
  <si>
    <t>E06068</t>
  </si>
  <si>
    <t>E06069</t>
  </si>
  <si>
    <t>E33136</t>
  </si>
  <si>
    <t>E32128</t>
  </si>
  <si>
    <t>E13108</t>
  </si>
  <si>
    <t>Expenses for Furniture &amp; Fixtures</t>
  </si>
  <si>
    <t>Expenses for purchase of Equipments</t>
  </si>
  <si>
    <t>Expenses for Purchase of Computers</t>
  </si>
  <si>
    <t>Expenses for purchase of books</t>
  </si>
  <si>
    <t>Expenses For Purchase Of Vehicles and alied Equipments</t>
  </si>
  <si>
    <t>Salary - Administrative Staff</t>
  </si>
  <si>
    <t>TA/DA Expenses to Staff</t>
  </si>
  <si>
    <t>Expenses for other manpower supply</t>
  </si>
  <si>
    <t>Honorarium to Experts, writers, editors, etc.</t>
  </si>
  <si>
    <t>Purchase of Consumable &amp; Stationary</t>
  </si>
  <si>
    <t>TA/DA Expenses for Committee Members</t>
  </si>
  <si>
    <t>Hospitality &amp; Refreshment</t>
  </si>
  <si>
    <t>Maintenace of Equipments</t>
  </si>
  <si>
    <t>Conduct of Meetings</t>
  </si>
  <si>
    <t>Miscellaneous &amp; Contingency Expenses</t>
  </si>
  <si>
    <t>Legal Fees &amp; Professional Charges</t>
  </si>
  <si>
    <t>Postage, Courier expenses</t>
  </si>
  <si>
    <t>Uniform &amp; Other Expenses For Employees</t>
  </si>
  <si>
    <t>Expenses for Advertisement &amp; Publicity</t>
  </si>
  <si>
    <t>Expenses for organisation of Seminars, Workshops, etc.</t>
  </si>
  <si>
    <t>Staff Training &amp; Development (Administrative Staff)</t>
  </si>
  <si>
    <t>Expenses for services &amp; hire charges</t>
  </si>
  <si>
    <t>Petrol, Diesel, Oil for Vehicle</t>
  </si>
  <si>
    <t>Payment for Rent &amp; other taxes</t>
  </si>
  <si>
    <t xml:space="preserve">TA/DA Expenses for Experts &amp; Others </t>
  </si>
  <si>
    <t>Leave salary Contribution Paid to Govt.</t>
  </si>
  <si>
    <t>Support to Poor Students</t>
  </si>
  <si>
    <t xml:space="preserve">Provision for Employee Welfare </t>
  </si>
  <si>
    <t>R02008</t>
  </si>
  <si>
    <t>Examination Fees</t>
  </si>
  <si>
    <t>R02003</t>
  </si>
  <si>
    <t>Other Fees</t>
  </si>
  <si>
    <t>R02009</t>
  </si>
  <si>
    <t>R02018</t>
  </si>
  <si>
    <t>R02012</t>
  </si>
  <si>
    <t>R01014</t>
  </si>
  <si>
    <t>Late Fees</t>
  </si>
  <si>
    <t>R02013</t>
  </si>
  <si>
    <t>R02010</t>
  </si>
  <si>
    <t>Migration</t>
  </si>
  <si>
    <t>R02016</t>
  </si>
  <si>
    <t>R02017</t>
  </si>
  <si>
    <t>R02019</t>
  </si>
  <si>
    <t>Degree Verification</t>
  </si>
  <si>
    <t>E14065</t>
  </si>
  <si>
    <t>E16089</t>
  </si>
  <si>
    <t>Payment for Insurance for Vehicles</t>
  </si>
  <si>
    <t>E14100</t>
  </si>
  <si>
    <t>Printing &amp; Distribution of Answer Books</t>
  </si>
  <si>
    <t>E14104</t>
  </si>
  <si>
    <t>Printing of Mark Sheets &amp; Degree Certificates etc</t>
  </si>
  <si>
    <t>E14017</t>
  </si>
  <si>
    <t>E14082</t>
  </si>
  <si>
    <t xml:space="preserve">Miscellaneous &amp; Contingencies Expenses for Examination </t>
  </si>
  <si>
    <t>E14014</t>
  </si>
  <si>
    <t>Conduct of Examination</t>
  </si>
  <si>
    <t>E14081</t>
  </si>
  <si>
    <t>Meeting Expenses for Pre/Post Exam. CAP/ Copy Case</t>
  </si>
  <si>
    <t>E14120</t>
  </si>
  <si>
    <t>Remuneration to Staff at Exam Centre</t>
  </si>
  <si>
    <t>E14119</t>
  </si>
  <si>
    <t>Remuneration to Flying Squad</t>
  </si>
  <si>
    <t>E14010</t>
  </si>
  <si>
    <t>CAP Expenses - Transportation of Exam Material</t>
  </si>
  <si>
    <t>E14141</t>
  </si>
  <si>
    <t>TA/DA Expenses for Examination Work</t>
  </si>
  <si>
    <t>E14101</t>
  </si>
  <si>
    <t>Printing &amp; Distribution of Question Paper</t>
  </si>
  <si>
    <t>E14048</t>
  </si>
  <si>
    <t>Expenses For Question Paper Setting</t>
  </si>
  <si>
    <t>E14105</t>
  </si>
  <si>
    <t>E33131</t>
  </si>
  <si>
    <t>E22053</t>
  </si>
  <si>
    <t>Expenses for Technology Support</t>
  </si>
  <si>
    <t>E11061</t>
  </si>
  <si>
    <t>Fees/Royalty/Honorarium To Writers/Editors/Trans.</t>
  </si>
  <si>
    <t>R04042</t>
  </si>
  <si>
    <t>R08044</t>
  </si>
  <si>
    <t>R08043</t>
  </si>
  <si>
    <t>R08032</t>
  </si>
  <si>
    <t>Penalty to Vendors</t>
  </si>
  <si>
    <t>R03031</t>
  </si>
  <si>
    <t>R05045</t>
  </si>
  <si>
    <t>R05046</t>
  </si>
  <si>
    <t>R03038</t>
  </si>
  <si>
    <t>E24004</t>
  </si>
  <si>
    <t>E09028</t>
  </si>
  <si>
    <t>Expenses For Cheque Cancellation, Bank Commission, etc.</t>
  </si>
  <si>
    <t>E25092</t>
  </si>
  <si>
    <t>Payment on account of Penalty</t>
  </si>
  <si>
    <t>R06033</t>
  </si>
  <si>
    <t>R06050</t>
  </si>
  <si>
    <t>R06051</t>
  </si>
  <si>
    <t>E18111</t>
  </si>
  <si>
    <t>E19036</t>
  </si>
  <si>
    <t>Expenses For Electrical Work</t>
  </si>
  <si>
    <t>E19037</t>
  </si>
  <si>
    <t xml:space="preserve"> Expenses For Furniture &amp; Fixtures</t>
  </si>
  <si>
    <t>E19050</t>
  </si>
  <si>
    <t>Expenses For Road, Ground, Campus, etc</t>
  </si>
  <si>
    <t>E19029</t>
  </si>
  <si>
    <t>Expenses For Civil Work</t>
  </si>
  <si>
    <t>E21036</t>
  </si>
  <si>
    <t>E21050</t>
  </si>
  <si>
    <t>E19057</t>
  </si>
  <si>
    <t>Expenses on Water Supply &amp; Sanitation</t>
  </si>
  <si>
    <t>E21029</t>
  </si>
  <si>
    <t>E21054</t>
  </si>
  <si>
    <t>Expenses For Water Supply &amp; Sanitation</t>
  </si>
  <si>
    <t>E23076</t>
  </si>
  <si>
    <t>Maintenance of Furniture</t>
  </si>
  <si>
    <t>E38022</t>
  </si>
  <si>
    <t>E38150</t>
  </si>
  <si>
    <t xml:space="preserve"> Expenses For Road, Ground, Campus, etc</t>
  </si>
  <si>
    <t>R07052</t>
  </si>
  <si>
    <t>R05047</t>
  </si>
  <si>
    <t>R03059</t>
  </si>
  <si>
    <t>R03060</t>
  </si>
  <si>
    <t>Dnyangangotri Receipts)</t>
  </si>
  <si>
    <t>E12016</t>
  </si>
  <si>
    <t>Convertion Of Printed Material in Digital Format</t>
  </si>
  <si>
    <t>E24094</t>
  </si>
  <si>
    <t>Periodicals &amp; News Papers</t>
  </si>
  <si>
    <t>E24008</t>
  </si>
  <si>
    <t>E12035</t>
  </si>
  <si>
    <t>Expenses for E-learning &amp; Multicopying</t>
  </si>
  <si>
    <t>E30049</t>
  </si>
  <si>
    <t>Expenses for Research &amp; Development</t>
  </si>
  <si>
    <t>E33031</t>
  </si>
  <si>
    <t>Expenses For Database Subscription</t>
  </si>
  <si>
    <t>R05048</t>
  </si>
  <si>
    <t>E27103</t>
  </si>
  <si>
    <t>Printing &amp; Production of Text Books</t>
  </si>
  <si>
    <t>E27102</t>
  </si>
  <si>
    <t>Printing &amp; Production of Non Text Books</t>
  </si>
  <si>
    <t>E24097</t>
  </si>
  <si>
    <t>E27088</t>
  </si>
  <si>
    <t>R09061</t>
  </si>
  <si>
    <t>R03036</t>
  </si>
  <si>
    <t>E33019</t>
  </si>
  <si>
    <t>E08033</t>
  </si>
  <si>
    <t>Expenses For Development &amp; Maintainance Of Audio Video Aids</t>
  </si>
  <si>
    <t>E34132</t>
  </si>
  <si>
    <t>E23078</t>
  </si>
  <si>
    <t>Maintenance of Spares &amp; Accessories</t>
  </si>
  <si>
    <t>R03066</t>
  </si>
  <si>
    <t>E36018</t>
  </si>
  <si>
    <t>Design,Development Of Software,Hosting Of Website &amp; Web Applications</t>
  </si>
  <si>
    <t>Stipend For B.B.A. / Under Graduate Students *</t>
  </si>
  <si>
    <t>R07054</t>
  </si>
  <si>
    <t>R07055</t>
  </si>
  <si>
    <t>R07056</t>
  </si>
  <si>
    <t>R07057</t>
  </si>
  <si>
    <t>R01006</t>
  </si>
  <si>
    <t>R07058</t>
  </si>
  <si>
    <t>E33066</t>
  </si>
  <si>
    <t>Indradhanushya Pro-reta &amp; Expenses</t>
  </si>
  <si>
    <t>E33002</t>
  </si>
  <si>
    <t>Ashwamedh Pro-Reta &amp; Expenses</t>
  </si>
  <si>
    <t>E33007</t>
  </si>
  <si>
    <t>Avishkar Pro- Reta &amp; Expenses</t>
  </si>
  <si>
    <t>E33006</t>
  </si>
  <si>
    <t>Avhaan Pro-Reta &amp; Expenses</t>
  </si>
  <si>
    <t>E13024</t>
  </si>
  <si>
    <t>E33001</t>
  </si>
  <si>
    <t>E33062</t>
  </si>
  <si>
    <t>E24072</t>
  </si>
  <si>
    <t>E33124</t>
  </si>
  <si>
    <t>E33086</t>
  </si>
  <si>
    <t>NSS Expenses (YCMOU Unit)</t>
  </si>
  <si>
    <t>R09062</t>
  </si>
  <si>
    <t>R10063</t>
  </si>
  <si>
    <t>E28114</t>
  </si>
  <si>
    <t>Refund of Fees To Students</t>
  </si>
  <si>
    <t>E10032</t>
  </si>
  <si>
    <t>Expenses for Delivery of Study Material</t>
  </si>
  <si>
    <t>E34084</t>
  </si>
  <si>
    <t>E28115</t>
  </si>
  <si>
    <t>Refund Of Study Center Processing Fees / Deposit</t>
  </si>
  <si>
    <t>R03070</t>
  </si>
  <si>
    <t>Sale of  Other Agri. Products</t>
  </si>
  <si>
    <t>E29106</t>
  </si>
  <si>
    <t>R01001</t>
  </si>
  <si>
    <t>Tuition Fees</t>
  </si>
  <si>
    <t>E06121</t>
  </si>
  <si>
    <t>Salary - Academic Staff</t>
  </si>
  <si>
    <t>E28133</t>
  </si>
  <si>
    <t>Study Center Fees Refund</t>
  </si>
  <si>
    <t>E33058</t>
  </si>
  <si>
    <t>E26042</t>
  </si>
  <si>
    <t>Expenses for Presentation &amp; Viva-Voce</t>
  </si>
  <si>
    <t>E31125</t>
  </si>
  <si>
    <t>Staff Training &amp; Development ( Academic Staff)</t>
  </si>
  <si>
    <t>E30087</t>
  </si>
  <si>
    <t>E33113</t>
  </si>
  <si>
    <t>R.C.I. Delhi 10% Amount for Spl. B.Ed.</t>
  </si>
  <si>
    <t>E33003</t>
  </si>
  <si>
    <t>R12071</t>
  </si>
  <si>
    <t>E34134</t>
  </si>
  <si>
    <t>Study Centre Remuneration</t>
  </si>
  <si>
    <t>E06107</t>
  </si>
  <si>
    <t xml:space="preserve">Provision For Arrears/ New Scales </t>
  </si>
  <si>
    <t>E13034</t>
  </si>
  <si>
    <t>R11068</t>
  </si>
  <si>
    <t>E17046</t>
  </si>
  <si>
    <t>Expenses For Purchase Of Equipments</t>
  </si>
  <si>
    <t>E17009</t>
  </si>
  <si>
    <t>Campus Garden Maintenance/Landscape Development &amp; Maintenance</t>
  </si>
  <si>
    <t>E17029</t>
  </si>
  <si>
    <t>E17005</t>
  </si>
  <si>
    <t>Auto Iring System / Equipments / Water Supply</t>
  </si>
  <si>
    <t>E17059</t>
  </si>
  <si>
    <t>Farm Development</t>
  </si>
  <si>
    <t>E17146</t>
  </si>
  <si>
    <t>E17109</t>
  </si>
  <si>
    <t>E17065</t>
  </si>
  <si>
    <t>E17015</t>
  </si>
  <si>
    <t>E17083</t>
  </si>
  <si>
    <t>E17060</t>
  </si>
  <si>
    <t>E17098</t>
  </si>
  <si>
    <t>Pol / Maintenance Of Farm Equipments</t>
  </si>
  <si>
    <t>E17021</t>
  </si>
  <si>
    <t>E17027</t>
  </si>
  <si>
    <t>Expenses for Agri. Tech. Exhibition</t>
  </si>
  <si>
    <t>*B.A. Public Services ( With Credits)</t>
  </si>
  <si>
    <t>*M.A.Public Services (With Credits)</t>
  </si>
  <si>
    <t>*M.C.A. Distance Education 2018 CGPA</t>
  </si>
  <si>
    <t xml:space="preserve">*Diploma in (Mech. Engg.)2012 pattern </t>
  </si>
  <si>
    <t>*M.A./M.Com./M.Sc</t>
  </si>
  <si>
    <t>Total Receipt  Upto (31.01.2019)</t>
  </si>
  <si>
    <t>Total Receipt  Upto (31.1.2019)</t>
  </si>
  <si>
    <t>Actual Expenditure Upto (31.1.2019)</t>
  </si>
  <si>
    <t>Total Receipt  Upto (31.1.2019))</t>
  </si>
  <si>
    <t>Photo copy</t>
  </si>
  <si>
    <t>Revised Budget Provison     2018-19</t>
  </si>
  <si>
    <t>Budget Provison    2019-20</t>
  </si>
  <si>
    <t>Revised Budget Provison    2018-19</t>
  </si>
  <si>
    <t>Actual Expenditure Upto    (31.1.2019)</t>
  </si>
  <si>
    <t>A.26.R.44</t>
  </si>
  <si>
    <t>A.27.R.9</t>
  </si>
  <si>
    <t>A.30.R.7</t>
  </si>
  <si>
    <t>Revised Budget Provison      2018-19</t>
  </si>
  <si>
    <t xml:space="preserve">Expenditure Side                                                                                             </t>
  </si>
  <si>
    <t xml:space="preserve">(Amount in Rs) </t>
  </si>
  <si>
    <t>Revised Budget Provison       2018-19</t>
  </si>
  <si>
    <t>Budget Provison   2019-20</t>
  </si>
  <si>
    <t xml:space="preserve">                        YASHWANTRAO CHAVAN MAHARASHTRA OPEN UNIVERSITY, NASHIK  </t>
  </si>
  <si>
    <t xml:space="preserve">                             YASHWANTRAO CHAVAN MAHARASHTRA OPEN UNIVERSITY, NASHIK  </t>
  </si>
  <si>
    <t>travelling allowances</t>
  </si>
  <si>
    <t>POL Repair Vehicles tractor equipments</t>
  </si>
  <si>
    <t>Agreil Extension (Training Contingency)</t>
  </si>
  <si>
    <t>Agril Extension(TSP)</t>
  </si>
  <si>
    <t>Office Contingecies</t>
  </si>
  <si>
    <t>Miscellanous</t>
  </si>
  <si>
    <t>National Oil Seed Mission</t>
  </si>
  <si>
    <t>National Food Security Mission (PULSES)</t>
  </si>
  <si>
    <t>RKVY (ASCI)</t>
  </si>
  <si>
    <t>Other Demonstrations/ARYA</t>
  </si>
  <si>
    <t>Non Recurring/Vehicle/Machines/Furniture etc.</t>
  </si>
  <si>
    <t>Actual 
Receipts for
2018-2019</t>
  </si>
  <si>
    <t>Total Credit Upto (31.01.2019)</t>
  </si>
  <si>
    <t>Actual 
Payment  for
2018-2019</t>
  </si>
  <si>
    <t>B.6.R.3</t>
  </si>
  <si>
    <t>Lump Sum Receipt</t>
  </si>
  <si>
    <t>A.2.P.81.10</t>
  </si>
  <si>
    <t>TA/DA to CAP</t>
  </si>
  <si>
    <t>TA/DA Expenses for CAP</t>
  </si>
  <si>
    <t>E14139</t>
  </si>
  <si>
    <t>national oilseed mission</t>
  </si>
  <si>
    <t>national food security mission (pluses)</t>
  </si>
  <si>
    <t>RKVY(ASCI)</t>
  </si>
  <si>
    <t>Other Demotration.ARYA</t>
  </si>
  <si>
    <t>Vechichel/machine/furniture</t>
  </si>
  <si>
    <t>Special Initiative Cell</t>
  </si>
  <si>
    <t>bahurkar madam</t>
  </si>
  <si>
    <t>LIC,GIS Receipts</t>
  </si>
  <si>
    <t>Pension Contributation received</t>
  </si>
  <si>
    <t>B.1.P.10</t>
  </si>
  <si>
    <t>B.2.P.10</t>
  </si>
  <si>
    <t>B.3.P.10</t>
  </si>
  <si>
    <t>B.4.P.10</t>
  </si>
  <si>
    <t>B.5.P.10</t>
  </si>
  <si>
    <t>B.6.P.10</t>
  </si>
  <si>
    <t>B.7.P.10</t>
  </si>
  <si>
    <t>B.8.P.10</t>
  </si>
  <si>
    <t>B.9.P.10</t>
  </si>
  <si>
    <t>B.10.P</t>
  </si>
  <si>
    <t>B.10.P.1</t>
  </si>
  <si>
    <t>B.10.P.2</t>
  </si>
  <si>
    <t>B.10.P.3</t>
  </si>
  <si>
    <t>B.10.P.10</t>
  </si>
  <si>
    <t>B.11.P.10</t>
  </si>
  <si>
    <t>B.12.P.10</t>
  </si>
  <si>
    <t>B.13.P.10</t>
  </si>
  <si>
    <t>B.14.P.10</t>
  </si>
  <si>
    <t>B.15.P.10</t>
  </si>
  <si>
    <t>B.17.P.10</t>
  </si>
  <si>
    <t>B.19.P.10</t>
  </si>
  <si>
    <t>B.20.P</t>
  </si>
  <si>
    <t>B.20.P.1</t>
  </si>
  <si>
    <t>B.20.P.2</t>
  </si>
  <si>
    <t>B.20.P.3</t>
  </si>
  <si>
    <t>B.20.P.10</t>
  </si>
  <si>
    <t>B.21.P.10</t>
  </si>
  <si>
    <t>B.22.P.10</t>
  </si>
  <si>
    <t>B.23.P.10</t>
  </si>
  <si>
    <t>B.24.P.10</t>
  </si>
  <si>
    <t>B.25.P.10</t>
  </si>
  <si>
    <t>B.26.P.10</t>
  </si>
  <si>
    <t>B.27.P.10</t>
  </si>
  <si>
    <t>B.28.P.10</t>
  </si>
  <si>
    <t>B.29.P.10</t>
  </si>
  <si>
    <t>B.30.P</t>
  </si>
  <si>
    <t>B.30.P.1</t>
  </si>
  <si>
    <t>B.30.P.2</t>
  </si>
  <si>
    <t>B.30.P.3</t>
  </si>
  <si>
    <t>B.30.P.4</t>
  </si>
  <si>
    <t>B.30.P.5</t>
  </si>
  <si>
    <t>B.30.P.6</t>
  </si>
  <si>
    <t>B.30.P.7</t>
  </si>
  <si>
    <t>B.30.P.10</t>
  </si>
  <si>
    <t>B.31.P.10</t>
  </si>
  <si>
    <t>B.32.P.10</t>
  </si>
  <si>
    <t>B.33.P.10</t>
  </si>
  <si>
    <t>B.35.P.10</t>
  </si>
  <si>
    <t>B.36.P.10</t>
  </si>
  <si>
    <t>B.37.P.10</t>
  </si>
  <si>
    <t>B.38.P.10</t>
  </si>
  <si>
    <t>B.39.P.10</t>
  </si>
  <si>
    <t>B.40.P.1</t>
  </si>
  <si>
    <t>B.40.P.2</t>
  </si>
  <si>
    <t>B.40.P.10</t>
  </si>
  <si>
    <t>B.41.P.10</t>
  </si>
  <si>
    <t>B.42.P.10</t>
  </si>
  <si>
    <t>B.10.R.1</t>
  </si>
  <si>
    <t>B.10.R.2</t>
  </si>
  <si>
    <t>B.10.R.3</t>
  </si>
  <si>
    <t>B.17.R.10</t>
  </si>
  <si>
    <t>B.20.R</t>
  </si>
  <si>
    <t>B.20.R.1</t>
  </si>
  <si>
    <t>B.20.R.2</t>
  </si>
  <si>
    <t>B.20.R.3</t>
  </si>
  <si>
    <t>B.30.R</t>
  </si>
  <si>
    <t>B.30.R.1</t>
  </si>
  <si>
    <t>B.30.R.2</t>
  </si>
  <si>
    <t>B.30.R.3</t>
  </si>
  <si>
    <t>B.40.R</t>
  </si>
  <si>
    <t>B.40.R.1</t>
  </si>
  <si>
    <t>B.40.R.2</t>
  </si>
  <si>
    <t>B.40.R.3</t>
  </si>
  <si>
    <t>E24023</t>
  </si>
  <si>
    <t>Inovation &amp; Incubation Centre</t>
  </si>
  <si>
    <t>A.1.P.47</t>
  </si>
  <si>
    <t>E39151</t>
  </si>
  <si>
    <t>E16090</t>
  </si>
  <si>
    <t>E06148</t>
  </si>
  <si>
    <t>Transfer Travelling Allowance</t>
  </si>
  <si>
    <t>old exam bills</t>
  </si>
  <si>
    <t>E14153</t>
  </si>
  <si>
    <t>E14112</t>
  </si>
  <si>
    <t>Question Banking</t>
  </si>
  <si>
    <t>A.8.P.31</t>
  </si>
  <si>
    <t>E08117</t>
  </si>
  <si>
    <t>Remuneration for A/V Production</t>
  </si>
  <si>
    <t>A.10.P.86</t>
  </si>
  <si>
    <t>A.10.P.87</t>
  </si>
  <si>
    <t>E33154</t>
  </si>
  <si>
    <t>Cultural Material Expenses</t>
  </si>
  <si>
    <t>A.11.P.86</t>
  </si>
  <si>
    <t>A.11.P.87</t>
  </si>
  <si>
    <t>A.11.P.88</t>
  </si>
  <si>
    <t>A.11.P.89</t>
  </si>
  <si>
    <t>Fees/Royalty/Hon. To Writers/Editors/Trans.</t>
  </si>
  <si>
    <t>E17094</t>
  </si>
  <si>
    <t>E17071</t>
  </si>
  <si>
    <t>E17099</t>
  </si>
  <si>
    <t>E17090</t>
  </si>
  <si>
    <t>Payment for Insurance other than Vehicles</t>
  </si>
  <si>
    <t>E17149</t>
  </si>
  <si>
    <t>R02015</t>
  </si>
  <si>
    <t>Revaluation of Ans.Sheet</t>
  </si>
  <si>
    <t>Revaluation</t>
  </si>
  <si>
    <t>R03037</t>
  </si>
  <si>
    <t>R06025</t>
  </si>
  <si>
    <t>Facility utilization Receipts (Rent, ground charges )</t>
  </si>
  <si>
    <t>R01002</t>
  </si>
  <si>
    <t>Tution Fees</t>
  </si>
  <si>
    <t>R01007</t>
  </si>
  <si>
    <t>Late Fees /penalty</t>
  </si>
  <si>
    <t>R01073</t>
  </si>
  <si>
    <t>Student Welfare Fund</t>
  </si>
  <si>
    <t>R10064</t>
  </si>
  <si>
    <t>B.Sc. Electrical &amp; Electronic Techniques (V106)</t>
  </si>
  <si>
    <t>new</t>
  </si>
  <si>
    <t>Certificate in Video Production (C122)</t>
  </si>
  <si>
    <t>Certificate inDigital Photography (C121)</t>
  </si>
  <si>
    <t>Patkatha Lekhan Certificate ( C123)</t>
  </si>
  <si>
    <t>R01072</t>
  </si>
  <si>
    <t>R02011</t>
  </si>
  <si>
    <t>Total of Funds</t>
  </si>
  <si>
    <t xml:space="preserve"> Total of Agency Schemes </t>
  </si>
  <si>
    <t xml:space="preserve">Total of Loans &amp; Advances </t>
  </si>
  <si>
    <t xml:space="preserve">Total (ABCD) </t>
  </si>
  <si>
    <t>Marksheet Fees</t>
  </si>
  <si>
    <t>Expenses For Inovation &amp; Incubation Centre</t>
  </si>
  <si>
    <t>Shwals Fees</t>
  </si>
  <si>
    <t>Hon. to Experts, writers, editors, etc.</t>
  </si>
  <si>
    <t>Stipend For Vocational Education &amp; Traning (Skill Development) (ITI) Students</t>
  </si>
  <si>
    <t>E32130</t>
  </si>
  <si>
    <t>E-charges</t>
  </si>
  <si>
    <t>A.11.R.15</t>
  </si>
  <si>
    <t>A.11.R.16</t>
  </si>
  <si>
    <t>A.11.R.17</t>
  </si>
  <si>
    <t>A.1.P.44</t>
  </si>
  <si>
    <t>Dropped mango fruits (Raw) /kg</t>
  </si>
  <si>
    <t>Sapota Fruits (Per Ke)</t>
  </si>
  <si>
    <t>Guava Fruits (Per Kg)</t>
  </si>
  <si>
    <t>Aonta fruits (Per Kg)</t>
  </si>
  <si>
    <t>Jack Fruit (per kg)</t>
  </si>
  <si>
    <t>Custard Apple Fruits (Per kg)</t>
  </si>
  <si>
    <t>Litchi - Fruits (Per Kg)</t>
  </si>
  <si>
    <t>Coconuts Fruits (Per no)</t>
  </si>
  <si>
    <t>Raw Mango Fruits (Per Kg)</t>
  </si>
  <si>
    <t xml:space="preserve">Avocado Fruits (Per Kg)                 </t>
  </si>
  <si>
    <t xml:space="preserve">Sale of  Fruits </t>
  </si>
  <si>
    <t>C</t>
  </si>
  <si>
    <t>R</t>
  </si>
  <si>
    <t>Actual Expenditure Upto (31.01.2019)</t>
  </si>
  <si>
    <t>Actual ExpenditureUpto (31.01.2019)</t>
  </si>
  <si>
    <t>Grand Total</t>
  </si>
  <si>
    <t>Sum of Budget Provison 2019-2020</t>
  </si>
  <si>
    <t>Sum of Budget Provison 2019-20</t>
  </si>
  <si>
    <t>Budget Code2</t>
  </si>
  <si>
    <t>Maintanance Budget Abstract ( Part A )</t>
  </si>
  <si>
    <t>Receipts</t>
  </si>
  <si>
    <t xml:space="preserve"> Grand ToatalReceipt</t>
  </si>
  <si>
    <t>Particulars</t>
  </si>
  <si>
    <t>PARTICULARS</t>
  </si>
  <si>
    <t>Total</t>
  </si>
  <si>
    <t>Maintanance Budget Abstract ( Part B )</t>
  </si>
  <si>
    <t>FUNDS</t>
  </si>
  <si>
    <t>Maintanance Budget Abstract ( Part C )</t>
  </si>
  <si>
    <t>A.1.R.9</t>
  </si>
  <si>
    <t>A.2.R.10</t>
  </si>
  <si>
    <t>A.2.R.11</t>
  </si>
  <si>
    <t>A.23.R.38</t>
  </si>
  <si>
    <t>A.23.R.39</t>
  </si>
  <si>
    <t>A.23.R.40</t>
  </si>
  <si>
    <t>A.25.R.81</t>
  </si>
  <si>
    <t>A.25.R.82</t>
  </si>
  <si>
    <t>A.27.R.50</t>
  </si>
  <si>
    <t>A.29.R.26</t>
  </si>
  <si>
    <t>A.29.R.27</t>
  </si>
  <si>
    <t>Sum of Budget 
Provison   
 2019-20</t>
  </si>
  <si>
    <t>Remark</t>
  </si>
  <si>
    <t>E01</t>
  </si>
  <si>
    <t>----</t>
  </si>
  <si>
    <t>E02</t>
  </si>
  <si>
    <t>E03</t>
  </si>
  <si>
    <t>Old Laptops and Old Computers will be replaced</t>
  </si>
  <si>
    <t>E04</t>
  </si>
  <si>
    <t>E05</t>
  </si>
  <si>
    <t xml:space="preserve">New  Goods Transport Vehicles for each regional center </t>
  </si>
  <si>
    <t>E06</t>
  </si>
  <si>
    <t xml:space="preserve">Salary </t>
  </si>
  <si>
    <t xml:space="preserve"> Due to 7th Pay Commission &amp; CAS</t>
  </si>
  <si>
    <t>E07</t>
  </si>
  <si>
    <t>E08</t>
  </si>
  <si>
    <t>E09</t>
  </si>
  <si>
    <t>E10</t>
  </si>
  <si>
    <t>E11</t>
  </si>
  <si>
    <t>E12</t>
  </si>
  <si>
    <t>Convertion Of Printed Material in Digital Format,Expenses for E-learning &amp; Multicopying</t>
  </si>
  <si>
    <t>E13</t>
  </si>
  <si>
    <t>Employee Sports Expenses,Dispensary,Provision for Employee Welfare ,Reimb. of Medical Expenses to Staff</t>
  </si>
  <si>
    <t>E14</t>
  </si>
  <si>
    <t>Exam Activity</t>
  </si>
  <si>
    <t>E15</t>
  </si>
  <si>
    <t>E16</t>
  </si>
  <si>
    <t>E17</t>
  </si>
  <si>
    <t>Auto Iring System / Equipments / Water Supply,Campus Garden Maintenance/Landscape Development &amp; Maintenance,Conduct of Meetings,Earn and Learn Scheme-KVK,Expenses for Agri. Tech. Exhibition etc.</t>
  </si>
  <si>
    <t>E18</t>
  </si>
  <si>
    <t>Land</t>
  </si>
  <si>
    <t>Being Proposed of Purchase of Land at Nashik,Mumbai,Nagpur</t>
  </si>
  <si>
    <t>E19</t>
  </si>
  <si>
    <t>Civil,Electrical,Furniture Work</t>
  </si>
  <si>
    <t>E20</t>
  </si>
  <si>
    <t>E21</t>
  </si>
  <si>
    <t>E22</t>
  </si>
  <si>
    <t>Expenses For Technology Support</t>
  </si>
  <si>
    <t>Due to Non-Receipt of DEB Grands</t>
  </si>
  <si>
    <t>E23</t>
  </si>
  <si>
    <t>Maintenace of Equipments, Furniture,Spares &amp; Accessories</t>
  </si>
  <si>
    <t>E24</t>
  </si>
  <si>
    <t>Audit Fees,Book Binding Expenses,Ceremony &amp; Functions</t>
  </si>
  <si>
    <t>E25</t>
  </si>
  <si>
    <t>E26</t>
  </si>
  <si>
    <t>E27</t>
  </si>
  <si>
    <t>Printing Of Text Book</t>
  </si>
  <si>
    <t>E28</t>
  </si>
  <si>
    <t>Refund of Fees To Students,Refund Of Study Center Processing Fees / Deposit,Study Center Fees Refund</t>
  </si>
  <si>
    <t>E29</t>
  </si>
  <si>
    <t>E30</t>
  </si>
  <si>
    <t>Expenses for Research &amp; Development,P.G.DEEDS (MKCL )</t>
  </si>
  <si>
    <t>E31</t>
  </si>
  <si>
    <t>Staff Training &amp; Development ( Academic Staff),Staff Training &amp; Development (Administrative Staff)</t>
  </si>
  <si>
    <t>E32</t>
  </si>
  <si>
    <t>Stipend</t>
  </si>
  <si>
    <t>Increase in No of Phd Students</t>
  </si>
  <si>
    <t>E33</t>
  </si>
  <si>
    <t>University Contribution for AIU Sports &amp; Youth Festival,Ashwamedh ,Avhaan,Avishkar Pro-Rata</t>
  </si>
  <si>
    <t>E34</t>
  </si>
  <si>
    <t>Monitoring of Study Centre,Study Center Expenses for VLC Project,Study Centre Remuneration</t>
  </si>
  <si>
    <t>E35</t>
  </si>
  <si>
    <t>TA/DA Expenses for Committee Members,Experts &amp; Others ,Staff</t>
  </si>
  <si>
    <t>E36</t>
  </si>
  <si>
    <t>E37</t>
  </si>
  <si>
    <t>Expenses for other manpower supply,Expenses for services &amp; hire charges</t>
  </si>
  <si>
    <t>E38</t>
  </si>
  <si>
    <t>Electricity Charges,Water Charges</t>
  </si>
  <si>
    <t>Rem</t>
  </si>
  <si>
    <t>E39</t>
  </si>
  <si>
    <t>Other</t>
  </si>
  <si>
    <t>Percentage</t>
  </si>
  <si>
    <t>Other Department</t>
  </si>
  <si>
    <t>Sum of Receipt Budget Provison 2019-20</t>
  </si>
  <si>
    <t>Receipt</t>
  </si>
  <si>
    <t>RECEIPTS</t>
  </si>
  <si>
    <t>Woman Welfare</t>
  </si>
  <si>
    <t>last year (2017-18) bills of Rs 8 cr. Paid in this year.Increase in Printing and Paper Rates</t>
  </si>
  <si>
    <t xml:space="preserve">Purchase of AVC Equipments </t>
  </si>
  <si>
    <t>Code</t>
  </si>
  <si>
    <t>Account Head</t>
  </si>
  <si>
    <t xml:space="preserve"> Avhan Prorata</t>
  </si>
  <si>
    <t>Cultural Material</t>
  </si>
  <si>
    <t>New Head Created</t>
  </si>
  <si>
    <t>only Provision of Rs 10,000,00 done if required</t>
  </si>
  <si>
    <t>Monitoring of study center</t>
  </si>
  <si>
    <t xml:space="preserve"> Number of new study center increased provision </t>
  </si>
  <si>
    <t>B ed metting expenses</t>
  </si>
  <si>
    <t>Reg.Fees per student Rs 100 will be taken</t>
  </si>
  <si>
    <t xml:space="preserve">Late Fees will be charged </t>
  </si>
  <si>
    <t>Rs 50 per student</t>
  </si>
  <si>
    <t>Rs 8 per student</t>
  </si>
  <si>
    <t>Sale of  Fruits</t>
  </si>
  <si>
    <t>Fruits sale amount will be credit to KVK YCMOU unit instead of KVK ICAR unit</t>
  </si>
  <si>
    <t>E- Services</t>
  </si>
  <si>
    <t>Medical Insurance Scheme proposed for employees,Sports Activities will be held at Regional Center Level</t>
  </si>
  <si>
    <t xml:space="preserve">for New Auto Iring System,new water supply scheme proposed </t>
  </si>
  <si>
    <t>Being Proposed of Civil,Electrical work,Construction of pune RC building</t>
  </si>
  <si>
    <t>Due to Old Years Advances Requirments,Monitoring of study centers,new study center increased</t>
  </si>
  <si>
    <t>Capital Expenditure</t>
  </si>
  <si>
    <t xml:space="preserve"> Grand Toatal Expenditure</t>
  </si>
  <si>
    <t>Expenditure</t>
  </si>
  <si>
    <t>Due to Non-Receipt of DEB Grands,the Expenditure will be borne by university</t>
  </si>
  <si>
    <t>Conduct of Exam (Old Expenditure)</t>
  </si>
  <si>
    <t>Major Head</t>
  </si>
  <si>
    <t>Provision Year 
2019-20</t>
  </si>
  <si>
    <t>Provision 
 Year 2019-20</t>
  </si>
  <si>
    <t>Head Description</t>
  </si>
  <si>
    <t>Budget 
Provison 
2019-20</t>
  </si>
  <si>
    <t>Actual Expenditure
Upto
 (31.01.2019)</t>
  </si>
  <si>
    <t xml:space="preserve"> Actual 
Budget  
for
2018-2019</t>
  </si>
  <si>
    <t>Budget Code
Receipt</t>
  </si>
  <si>
    <t>Budget Code Expenditure</t>
  </si>
  <si>
    <t xml:space="preserve"> Revised Budget Provison 
2018-19</t>
  </si>
  <si>
    <t xml:space="preserve"> Total Receipt  Upto (31.01.2019)</t>
  </si>
  <si>
    <t>Budget Estimates
for 
2018-2019</t>
  </si>
  <si>
    <t>Budget Code
Expenditure</t>
  </si>
  <si>
    <t>Revised Budget Provison 
2018-19</t>
  </si>
  <si>
    <t>Revised 
Budget Provison 2018-19</t>
  </si>
  <si>
    <t>Actual Receipts Upto (31.01.2019)</t>
  </si>
  <si>
    <t>Budget  Provision  for
2018-19 
( Expenditure )</t>
  </si>
  <si>
    <t>Budget  Provision  for
2018-19 
( Receipt )</t>
  </si>
  <si>
    <t>Actual Expenditure  Upto
(31.01.2019)</t>
  </si>
  <si>
    <t>Budget Provision
 for
2018-19 (Receipts)</t>
  </si>
  <si>
    <t>Budget Provision
 for
2018-19 (Expenditure)</t>
  </si>
  <si>
    <t>Actual Receipts Upto
 31.01.2019</t>
  </si>
  <si>
    <t>Budget Provison 
2019-20 
(Expenditure)</t>
  </si>
  <si>
    <t>Revised Budget Provison
 2018-19 (Expenditure)</t>
  </si>
  <si>
    <t>Actual
 Expenditure 
Upto 
31.01.2019</t>
  </si>
  <si>
    <t>Budget Code (Expenditure)</t>
  </si>
  <si>
    <t>Description</t>
  </si>
  <si>
    <t>Budget Code
(Receipt)</t>
  </si>
  <si>
    <t>Budget 
Estimates For 
2018-19</t>
  </si>
  <si>
    <t>Total 
expenditure 
 Upto (31.1.2019)</t>
  </si>
  <si>
    <t>Revised Budget  For 
2018-19</t>
  </si>
  <si>
    <t>Budget 
Provison   
 2019-20</t>
  </si>
  <si>
    <t>Admission Re-registration Fee</t>
  </si>
  <si>
    <t>Budget 2019-20</t>
  </si>
  <si>
    <t>Academic Fee</t>
  </si>
  <si>
    <t>Examination Fee</t>
  </si>
  <si>
    <t>Study centre Receipts</t>
  </si>
  <si>
    <t>KVK Receipts</t>
  </si>
  <si>
    <t>Development of Course Material and QAM</t>
  </si>
  <si>
    <t>Examination Expenses</t>
  </si>
  <si>
    <t>Expenses For Technology</t>
  </si>
  <si>
    <t>Expenses On Civil</t>
  </si>
  <si>
    <t>Expenses on Land</t>
  </si>
  <si>
    <t>KVK Expenses</t>
  </si>
  <si>
    <t>Other Expenses</t>
  </si>
  <si>
    <t>Printing &amp; Purchase of Print Material</t>
  </si>
  <si>
    <t>Budget Estimates for the Year 2019-20</t>
  </si>
  <si>
    <t>YASHWANTRAO CHAVAN MAHARASHTRA OPEN UNIVERSITY, NASHIK  
PART - A- Maintanance Budget Estimates for 2019-20</t>
  </si>
  <si>
    <t xml:space="preserve"> PART - A Maintanance Budget Estimates for 2019-20 </t>
  </si>
  <si>
    <t xml:space="preserve"> PART - A Maintanance Budget Estimates for 2019-20</t>
  </si>
  <si>
    <t xml:space="preserve">        PART - A Maintanance Budget Estimates for 2019-20 </t>
  </si>
  <si>
    <t xml:space="preserve">                            PART - A Maintanance Budget Estimates for 2019-20 </t>
  </si>
  <si>
    <t>Sum of Expenditure Budget Provison 2019-20</t>
  </si>
  <si>
    <t>Budget Estimates 2019-20</t>
  </si>
  <si>
    <t>YASHWANTRAO CHAVAN MAHARASHTRA OPEN UNIVERSITY, NASHIK  
PART - B,C,D ( AGENCY,LOANS &amp; ADVANCES) Budget Estimates for 2019-20</t>
  </si>
  <si>
    <t>Budget Provison      2019-20</t>
  </si>
  <si>
    <t>Budget Provison  2019-20</t>
  </si>
  <si>
    <t>YASHWANTRAO CHAVAN MAHARASHTRA OPEN UNIVERSITY, NASHIK  
PART - B - Funds 2019-20</t>
  </si>
  <si>
    <t>Budget 
Provison 
2019-20 (Expenditure)</t>
  </si>
  <si>
    <t>Budget 
Provison 
2019-20 (Receipt)</t>
  </si>
  <si>
    <t>Sum of Budget Provison  2019-20</t>
  </si>
  <si>
    <t>Classification Of 
Budget ( Receipts )</t>
  </si>
  <si>
    <t>Classification Of 
Budget (Expenditure)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</si>
</sst>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#,##0;[Red]#,##0"/>
    <numFmt numFmtId="166" formatCode="_ * #,##0_ ;_ * \-#,##0_ ;_ * &quot;-&quot;??_ ;_ @_ "/>
    <numFmt numFmtId="167" formatCode="#,##0_ ;\-#,##0\ "/>
    <numFmt numFmtId="168" formatCode="#,###"/>
    <numFmt numFmtId="169" formatCode="##,###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333333"/>
      <name val="Calibri"/>
      <family val="2"/>
      <scheme val="minor"/>
    </font>
    <font>
      <b/>
      <sz val="9"/>
      <color theme="1"/>
      <name val="Times New Roman"/>
      <family val="1"/>
    </font>
    <font>
      <b/>
      <sz val="8.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5">
    <xf numFmtId="0" fontId="0" fillId="0" borderId="0" xfId="0"/>
    <xf numFmtId="165" fontId="2" fillId="0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vertical="top" wrapText="1"/>
    </xf>
    <xf numFmtId="0" fontId="0" fillId="0" borderId="0" xfId="0" applyFont="1"/>
    <xf numFmtId="0" fontId="0" fillId="0" borderId="10" xfId="0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0" fontId="0" fillId="0" borderId="9" xfId="0" applyFont="1" applyBorder="1"/>
    <xf numFmtId="0" fontId="0" fillId="0" borderId="6" xfId="0" applyFont="1" applyBorder="1"/>
    <xf numFmtId="0" fontId="7" fillId="0" borderId="0" xfId="0" applyFont="1"/>
    <xf numFmtId="0" fontId="0" fillId="0" borderId="6" xfId="0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Font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0" fontId="0" fillId="0" borderId="0" xfId="0" applyFont="1" applyBorder="1"/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10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165" fontId="3" fillId="0" borderId="6" xfId="0" applyNumberFormat="1" applyFont="1" applyBorder="1" applyAlignment="1">
      <alignment vertical="top"/>
    </xf>
    <xf numFmtId="165" fontId="3" fillId="0" borderId="6" xfId="1" applyNumberFormat="1" applyFont="1" applyFill="1" applyBorder="1" applyAlignment="1">
      <alignment horizontal="right" vertical="top"/>
    </xf>
    <xf numFmtId="0" fontId="10" fillId="0" borderId="7" xfId="0" applyFont="1" applyBorder="1" applyAlignment="1">
      <alignment vertical="top"/>
    </xf>
    <xf numFmtId="0" fontId="0" fillId="0" borderId="0" xfId="0" applyBorder="1" applyAlignment="1"/>
    <xf numFmtId="0" fontId="6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 wrapText="1"/>
    </xf>
    <xf numFmtId="165" fontId="6" fillId="0" borderId="6" xfId="1" applyNumberFormat="1" applyFont="1" applyFill="1" applyBorder="1" applyAlignment="1">
      <alignment horizontal="right" vertical="top"/>
    </xf>
    <xf numFmtId="0" fontId="0" fillId="0" borderId="5" xfId="0" applyBorder="1"/>
    <xf numFmtId="165" fontId="3" fillId="0" borderId="0" xfId="1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Border="1" applyAlignment="1">
      <alignment vertical="top"/>
    </xf>
    <xf numFmtId="165" fontId="3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165" fontId="3" fillId="2" borderId="0" xfId="0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165" fontId="0" fillId="0" borderId="0" xfId="0" applyNumberFormat="1" applyBorder="1"/>
    <xf numFmtId="0" fontId="10" fillId="0" borderId="10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165" fontId="3" fillId="0" borderId="7" xfId="0" applyNumberFormat="1" applyFont="1" applyBorder="1" applyAlignment="1">
      <alignment vertical="top"/>
    </xf>
    <xf numFmtId="165" fontId="3" fillId="0" borderId="7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0" fillId="0" borderId="6" xfId="0" applyBorder="1" applyAlignment="1">
      <alignment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0" borderId="6" xfId="0" applyFont="1" applyBorder="1" applyAlignment="1">
      <alignment vertical="top"/>
    </xf>
    <xf numFmtId="165" fontId="2" fillId="0" borderId="3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5" fontId="2" fillId="0" borderId="6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0" fillId="0" borderId="0" xfId="0" applyBorder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7" fillId="0" borderId="7" xfId="0" applyFont="1" applyBorder="1"/>
    <xf numFmtId="0" fontId="8" fillId="0" borderId="6" xfId="0" applyFont="1" applyBorder="1"/>
    <xf numFmtId="0" fontId="0" fillId="0" borderId="0" xfId="0" applyFill="1"/>
    <xf numFmtId="0" fontId="0" fillId="0" borderId="0" xfId="0" applyAlignment="1"/>
    <xf numFmtId="0" fontId="7" fillId="0" borderId="3" xfId="0" applyFont="1" applyBorder="1" applyAlignment="1">
      <alignment horizontal="left"/>
    </xf>
    <xf numFmtId="3" fontId="0" fillId="0" borderId="0" xfId="0" applyNumberFormat="1"/>
    <xf numFmtId="0" fontId="10" fillId="0" borderId="0" xfId="0" applyFont="1" applyBorder="1" applyAlignment="1">
      <alignment horizontal="left" vertical="top"/>
    </xf>
    <xf numFmtId="165" fontId="8" fillId="0" borderId="3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/>
    </xf>
    <xf numFmtId="165" fontId="7" fillId="0" borderId="6" xfId="0" applyNumberFormat="1" applyFont="1" applyBorder="1" applyAlignment="1">
      <alignment horizontal="left" vertical="top"/>
    </xf>
    <xf numFmtId="165" fontId="7" fillId="0" borderId="6" xfId="0" applyNumberFormat="1" applyFont="1" applyBorder="1" applyAlignment="1">
      <alignment vertical="top"/>
    </xf>
    <xf numFmtId="165" fontId="7" fillId="0" borderId="6" xfId="1" applyNumberFormat="1" applyFont="1" applyFill="1" applyBorder="1" applyAlignment="1">
      <alignment horizontal="right" vertical="top"/>
    </xf>
    <xf numFmtId="165" fontId="7" fillId="0" borderId="6" xfId="1" applyNumberFormat="1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165" fontId="7" fillId="0" borderId="6" xfId="1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center" vertical="top"/>
    </xf>
    <xf numFmtId="165" fontId="8" fillId="0" borderId="3" xfId="1" applyNumberFormat="1" applyFont="1" applyFill="1" applyBorder="1" applyAlignment="1">
      <alignment horizontal="right" vertical="top"/>
    </xf>
    <xf numFmtId="165" fontId="7" fillId="0" borderId="6" xfId="0" applyNumberFormat="1" applyFont="1" applyFill="1" applyBorder="1" applyAlignment="1">
      <alignment vertical="top"/>
    </xf>
    <xf numFmtId="165" fontId="7" fillId="0" borderId="6" xfId="0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165" fontId="8" fillId="0" borderId="6" xfId="0" applyNumberFormat="1" applyFont="1" applyFill="1" applyBorder="1" applyAlignment="1">
      <alignment horizontal="right" vertical="top"/>
    </xf>
    <xf numFmtId="165" fontId="8" fillId="0" borderId="6" xfId="0" applyNumberFormat="1" applyFont="1" applyFill="1" applyBorder="1" applyAlignment="1">
      <alignment vertical="top"/>
    </xf>
    <xf numFmtId="0" fontId="7" fillId="0" borderId="0" xfId="0" applyFont="1" applyBorder="1" applyAlignment="1"/>
    <xf numFmtId="0" fontId="7" fillId="0" borderId="4" xfId="0" applyFont="1" applyBorder="1"/>
    <xf numFmtId="165" fontId="7" fillId="0" borderId="6" xfId="0" applyNumberFormat="1" applyFont="1" applyFill="1" applyBorder="1" applyAlignment="1">
      <alignment horizontal="right" vertical="top" wrapText="1"/>
    </xf>
    <xf numFmtId="165" fontId="7" fillId="2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/>
    <xf numFmtId="165" fontId="7" fillId="0" borderId="6" xfId="0" applyNumberFormat="1" applyFont="1" applyBorder="1" applyAlignment="1">
      <alignment vertical="top" wrapText="1"/>
    </xf>
    <xf numFmtId="165" fontId="8" fillId="0" borderId="6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wrapText="1"/>
    </xf>
    <xf numFmtId="3" fontId="7" fillId="0" borderId="6" xfId="0" applyNumberFormat="1" applyFont="1" applyFill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vertical="top" wrapText="1"/>
    </xf>
    <xf numFmtId="3" fontId="6" fillId="0" borderId="6" xfId="0" applyNumberFormat="1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10" fillId="0" borderId="7" xfId="0" applyNumberFormat="1" applyFont="1" applyBorder="1" applyAlignment="1">
      <alignment horizontal="right" vertical="top"/>
    </xf>
    <xf numFmtId="165" fontId="7" fillId="0" borderId="3" xfId="0" applyNumberFormat="1" applyFont="1" applyFill="1" applyBorder="1" applyAlignment="1">
      <alignment horizontal="left" vertical="top"/>
    </xf>
    <xf numFmtId="165" fontId="8" fillId="0" borderId="3" xfId="0" applyNumberFormat="1" applyFont="1" applyFill="1" applyBorder="1" applyAlignment="1">
      <alignment vertical="top" wrapText="1"/>
    </xf>
    <xf numFmtId="165" fontId="8" fillId="0" borderId="3" xfId="0" applyNumberFormat="1" applyFont="1" applyFill="1" applyBorder="1" applyAlignment="1">
      <alignment vertical="top"/>
    </xf>
    <xf numFmtId="0" fontId="7" fillId="0" borderId="3" xfId="0" applyFont="1" applyBorder="1"/>
    <xf numFmtId="165" fontId="8" fillId="0" borderId="4" xfId="0" applyNumberFormat="1" applyFont="1" applyFill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horizontal="righ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left" vertical="top"/>
    </xf>
    <xf numFmtId="4" fontId="7" fillId="0" borderId="6" xfId="0" applyNumberFormat="1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vertical="top" wrapText="1"/>
    </xf>
    <xf numFmtId="165" fontId="7" fillId="0" borderId="6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165" fontId="7" fillId="0" borderId="3" xfId="0" applyNumberFormat="1" applyFont="1" applyFill="1" applyBorder="1" applyAlignment="1">
      <alignment horizontal="center" vertical="top"/>
    </xf>
    <xf numFmtId="0" fontId="8" fillId="0" borderId="3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165" fontId="8" fillId="0" borderId="6" xfId="1" applyNumberFormat="1" applyFont="1" applyFill="1" applyBorder="1" applyAlignment="1">
      <alignment horizontal="right" vertical="top"/>
    </xf>
    <xf numFmtId="3" fontId="8" fillId="0" borderId="4" xfId="0" applyNumberFormat="1" applyFont="1" applyFill="1" applyBorder="1" applyAlignment="1">
      <alignment horizontal="left" vertical="top" wrapText="1"/>
    </xf>
    <xf numFmtId="3" fontId="0" fillId="0" borderId="0" xfId="0" applyNumberFormat="1" applyBorder="1"/>
    <xf numFmtId="3" fontId="8" fillId="0" borderId="4" xfId="0" applyNumberFormat="1" applyFont="1" applyFill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Border="1" applyAlignment="1">
      <alignment horizontal="right"/>
    </xf>
    <xf numFmtId="3" fontId="10" fillId="0" borderId="0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 wrapText="1"/>
    </xf>
    <xf numFmtId="3" fontId="7" fillId="0" borderId="6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/>
    </xf>
    <xf numFmtId="3" fontId="8" fillId="0" borderId="6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3" fontId="7" fillId="0" borderId="5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left" vertical="top" wrapText="1"/>
    </xf>
    <xf numFmtId="165" fontId="8" fillId="0" borderId="3" xfId="1" applyNumberFormat="1" applyFont="1" applyFill="1" applyBorder="1" applyAlignment="1">
      <alignment horizontal="right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left" vertical="top" wrapText="1"/>
    </xf>
    <xf numFmtId="165" fontId="7" fillId="0" borderId="5" xfId="1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165" fontId="7" fillId="0" borderId="0" xfId="1" applyNumberFormat="1" applyFont="1" applyFill="1" applyBorder="1" applyAlignment="1">
      <alignment horizontal="right" vertical="top" wrapText="1"/>
    </xf>
    <xf numFmtId="0" fontId="7" fillId="0" borderId="6" xfId="0" applyFont="1" applyBorder="1" applyAlignment="1">
      <alignment horizontal="left"/>
    </xf>
    <xf numFmtId="165" fontId="7" fillId="0" borderId="3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165" fontId="8" fillId="0" borderId="4" xfId="0" applyNumberFormat="1" applyFont="1" applyFill="1" applyBorder="1" applyAlignment="1">
      <alignment horizontal="left" vertical="top" wrapText="1"/>
    </xf>
    <xf numFmtId="165" fontId="7" fillId="0" borderId="6" xfId="0" applyNumberFormat="1" applyFont="1" applyFill="1" applyBorder="1" applyAlignment="1">
      <alignment vertical="top" wrapText="1"/>
    </xf>
    <xf numFmtId="165" fontId="7" fillId="0" borderId="6" xfId="0" applyNumberFormat="1" applyFont="1" applyBorder="1" applyAlignment="1">
      <alignment horizontal="right" vertical="top"/>
    </xf>
    <xf numFmtId="165" fontId="8" fillId="0" borderId="6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horizontal="left"/>
    </xf>
    <xf numFmtId="165" fontId="8" fillId="0" borderId="3" xfId="0" applyNumberFormat="1" applyFont="1" applyFill="1" applyBorder="1" applyAlignment="1">
      <alignment horizontal="center" vertical="top"/>
    </xf>
    <xf numFmtId="165" fontId="8" fillId="0" borderId="3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6" xfId="0" applyNumberFormat="1" applyFont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 vertical="top"/>
    </xf>
    <xf numFmtId="165" fontId="7" fillId="0" borderId="0" xfId="0" applyNumberFormat="1" applyFont="1" applyBorder="1"/>
    <xf numFmtId="165" fontId="8" fillId="0" borderId="3" xfId="0" applyNumberFormat="1" applyFont="1" applyBorder="1" applyAlignment="1">
      <alignment vertical="top"/>
    </xf>
    <xf numFmtId="165" fontId="7" fillId="0" borderId="5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/>
    </xf>
    <xf numFmtId="0" fontId="7" fillId="0" borderId="6" xfId="0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right"/>
    </xf>
    <xf numFmtId="0" fontId="8" fillId="0" borderId="6" xfId="0" applyFont="1" applyFill="1" applyBorder="1" applyAlignment="1">
      <alignment vertical="top" wrapText="1"/>
    </xf>
    <xf numFmtId="166" fontId="7" fillId="0" borderId="6" xfId="1" applyNumberFormat="1" applyFont="1" applyFill="1" applyBorder="1" applyAlignment="1">
      <alignment horizontal="right" vertical="top" wrapText="1"/>
    </xf>
    <xf numFmtId="166" fontId="8" fillId="0" borderId="6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/>
    </xf>
    <xf numFmtId="165" fontId="7" fillId="0" borderId="4" xfId="0" applyNumberFormat="1" applyFont="1" applyBorder="1"/>
    <xf numFmtId="165" fontId="8" fillId="0" borderId="6" xfId="0" applyNumberFormat="1" applyFont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5" fontId="7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center"/>
    </xf>
    <xf numFmtId="165" fontId="16" fillId="0" borderId="6" xfId="1" applyNumberFormat="1" applyFont="1" applyFill="1" applyBorder="1" applyAlignment="1">
      <alignment horizontal="right" vertical="top" wrapText="1"/>
    </xf>
    <xf numFmtId="165" fontId="8" fillId="0" borderId="6" xfId="0" applyNumberFormat="1" applyFont="1" applyFill="1" applyBorder="1" applyAlignment="1">
      <alignment vertical="center" wrapText="1"/>
    </xf>
    <xf numFmtId="0" fontId="7" fillId="0" borderId="5" xfId="0" applyFont="1" applyBorder="1" applyAlignment="1"/>
    <xf numFmtId="0" fontId="7" fillId="0" borderId="6" xfId="0" applyFont="1" applyFill="1" applyBorder="1" applyAlignment="1">
      <alignment horizontal="center" vertical="top" wrapText="1"/>
    </xf>
    <xf numFmtId="165" fontId="17" fillId="0" borderId="3" xfId="1" applyNumberFormat="1" applyFont="1" applyFill="1" applyBorder="1" applyAlignment="1">
      <alignment horizontal="right" vertical="top" wrapText="1"/>
    </xf>
    <xf numFmtId="165" fontId="17" fillId="0" borderId="6" xfId="1" applyNumberFormat="1" applyFont="1" applyFill="1" applyBorder="1" applyAlignment="1">
      <alignment horizontal="right" vertical="top" wrapText="1"/>
    </xf>
    <xf numFmtId="165" fontId="7" fillId="0" borderId="6" xfId="0" applyNumberFormat="1" applyFont="1" applyFill="1" applyBorder="1" applyAlignment="1">
      <alignment vertical="center" wrapText="1"/>
    </xf>
    <xf numFmtId="165" fontId="8" fillId="0" borderId="6" xfId="1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horizontal="right" vertical="top"/>
    </xf>
    <xf numFmtId="165" fontId="7" fillId="2" borderId="0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5" fontId="7" fillId="0" borderId="6" xfId="0" applyNumberFormat="1" applyFont="1" applyBorder="1"/>
    <xf numFmtId="165" fontId="7" fillId="0" borderId="7" xfId="0" applyNumberFormat="1" applyFont="1" applyBorder="1" applyAlignment="1">
      <alignment vertical="top"/>
    </xf>
    <xf numFmtId="165" fontId="7" fillId="0" borderId="7" xfId="1" applyNumberFormat="1" applyFont="1" applyFill="1" applyBorder="1" applyAlignment="1">
      <alignment horizontal="right" vertical="top"/>
    </xf>
    <xf numFmtId="165" fontId="16" fillId="0" borderId="5" xfId="1" applyNumberFormat="1" applyFont="1" applyFill="1" applyBorder="1" applyAlignment="1">
      <alignment horizontal="right" vertical="top" wrapText="1"/>
    </xf>
    <xf numFmtId="0" fontId="7" fillId="0" borderId="5" xfId="0" applyFont="1" applyBorder="1" applyAlignment="1">
      <alignment vertical="top"/>
    </xf>
    <xf numFmtId="165" fontId="7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165" fontId="17" fillId="0" borderId="4" xfId="1" applyNumberFormat="1" applyFont="1" applyFill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8" fillId="0" borderId="6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3" fontId="8" fillId="0" borderId="0" xfId="0" applyNumberFormat="1" applyFont="1" applyFill="1" applyBorder="1" applyAlignment="1">
      <alignment horizontal="right" vertical="top" wrapText="1"/>
    </xf>
    <xf numFmtId="165" fontId="8" fillId="0" borderId="3" xfId="0" applyNumberFormat="1" applyFont="1" applyBorder="1" applyAlignment="1">
      <alignment horizontal="right" vertical="top"/>
    </xf>
    <xf numFmtId="165" fontId="7" fillId="0" borderId="6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16" fillId="0" borderId="6" xfId="1" applyNumberFormat="1" applyFont="1" applyFill="1" applyBorder="1" applyAlignment="1">
      <alignment vertical="top" wrapText="1"/>
    </xf>
    <xf numFmtId="165" fontId="8" fillId="0" borderId="6" xfId="0" applyNumberFormat="1" applyFont="1" applyBorder="1" applyAlignment="1">
      <alignment vertical="top" wrapText="1"/>
    </xf>
    <xf numFmtId="165" fontId="8" fillId="0" borderId="4" xfId="0" applyNumberFormat="1" applyFont="1" applyBorder="1" applyAlignment="1">
      <alignment vertical="top"/>
    </xf>
    <xf numFmtId="0" fontId="8" fillId="0" borderId="6" xfId="0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0" fontId="8" fillId="0" borderId="4" xfId="0" applyFont="1" applyBorder="1" applyAlignment="1">
      <alignment vertical="top"/>
    </xf>
    <xf numFmtId="3" fontId="8" fillId="0" borderId="4" xfId="0" applyNumberFormat="1" applyFont="1" applyFill="1" applyBorder="1" applyAlignment="1">
      <alignment horizontal="left" vertical="top"/>
    </xf>
    <xf numFmtId="3" fontId="8" fillId="0" borderId="4" xfId="0" applyNumberFormat="1" applyFont="1" applyFill="1" applyBorder="1" applyAlignment="1">
      <alignment vertical="top" wrapText="1"/>
    </xf>
    <xf numFmtId="3" fontId="7" fillId="0" borderId="6" xfId="0" applyNumberFormat="1" applyFont="1" applyFill="1" applyBorder="1" applyAlignment="1">
      <alignment horizontal="left" vertical="top" wrapText="1"/>
    </xf>
    <xf numFmtId="3" fontId="7" fillId="0" borderId="6" xfId="1" applyNumberFormat="1" applyFont="1" applyFill="1" applyBorder="1" applyAlignment="1">
      <alignment horizontal="right" vertical="top" wrapText="1"/>
    </xf>
    <xf numFmtId="165" fontId="17" fillId="0" borderId="3" xfId="1" applyNumberFormat="1" applyFont="1" applyFill="1" applyBorder="1" applyAlignment="1">
      <alignment vertical="top" wrapText="1"/>
    </xf>
    <xf numFmtId="3" fontId="7" fillId="2" borderId="6" xfId="1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165" fontId="7" fillId="0" borderId="6" xfId="0" applyNumberFormat="1" applyFont="1" applyFill="1" applyBorder="1" applyAlignment="1">
      <alignment horizontal="left" vertical="top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7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/>
    </xf>
    <xf numFmtId="0" fontId="7" fillId="0" borderId="5" xfId="0" applyFont="1" applyBorder="1" applyAlignment="1">
      <alignment wrapText="1"/>
    </xf>
    <xf numFmtId="165" fontId="8" fillId="0" borderId="4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vertical="top"/>
    </xf>
    <xf numFmtId="3" fontId="8" fillId="0" borderId="3" xfId="0" applyNumberFormat="1" applyFont="1" applyBorder="1" applyAlignment="1">
      <alignment vertical="top"/>
    </xf>
    <xf numFmtId="165" fontId="7" fillId="0" borderId="6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vertical="top"/>
    </xf>
    <xf numFmtId="3" fontId="7" fillId="0" borderId="4" xfId="0" applyNumberFormat="1" applyFont="1" applyFill="1" applyBorder="1" applyAlignment="1">
      <alignment horizontal="left" vertical="top"/>
    </xf>
    <xf numFmtId="165" fontId="8" fillId="0" borderId="3" xfId="0" applyNumberFormat="1" applyFont="1" applyBorder="1" applyAlignment="1">
      <alignment horizontal="right" wrapText="1"/>
    </xf>
    <xf numFmtId="165" fontId="7" fillId="0" borderId="4" xfId="0" applyNumberFormat="1" applyFont="1" applyBorder="1" applyAlignment="1">
      <alignment horizontal="right" wrapText="1"/>
    </xf>
    <xf numFmtId="165" fontId="8" fillId="0" borderId="3" xfId="0" applyNumberFormat="1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right" vertical="top" wrapText="1"/>
    </xf>
    <xf numFmtId="165" fontId="7" fillId="0" borderId="5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3" fontId="8" fillId="0" borderId="3" xfId="0" applyNumberFormat="1" applyFont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right" wrapText="1"/>
    </xf>
    <xf numFmtId="165" fontId="8" fillId="0" borderId="6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right"/>
    </xf>
    <xf numFmtId="0" fontId="8" fillId="0" borderId="4" xfId="0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3" fontId="8" fillId="0" borderId="6" xfId="0" applyNumberFormat="1" applyFont="1" applyBorder="1" applyAlignment="1">
      <alignment vertical="top" wrapText="1"/>
    </xf>
    <xf numFmtId="3" fontId="8" fillId="0" borderId="6" xfId="0" applyNumberFormat="1" applyFont="1" applyBorder="1" applyAlignment="1">
      <alignment vertical="top"/>
    </xf>
    <xf numFmtId="3" fontId="7" fillId="0" borderId="6" xfId="0" applyNumberFormat="1" applyFont="1" applyFill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3" fontId="7" fillId="2" borderId="6" xfId="0" applyNumberFormat="1" applyFont="1" applyFill="1" applyBorder="1" applyAlignment="1">
      <alignment vertical="top"/>
    </xf>
    <xf numFmtId="3" fontId="7" fillId="0" borderId="5" xfId="0" applyNumberFormat="1" applyFont="1" applyBorder="1" applyAlignment="1">
      <alignment vertical="top"/>
    </xf>
    <xf numFmtId="3" fontId="8" fillId="0" borderId="5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/>
    </xf>
    <xf numFmtId="3" fontId="8" fillId="0" borderId="6" xfId="0" applyNumberFormat="1" applyFont="1" applyBorder="1" applyAlignment="1">
      <alignment horizontal="right" vertical="top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top" wrapText="1"/>
    </xf>
    <xf numFmtId="3" fontId="8" fillId="0" borderId="6" xfId="0" applyNumberFormat="1" applyFont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165" fontId="7" fillId="2" borderId="6" xfId="0" applyNumberFormat="1" applyFont="1" applyFill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/>
    </xf>
    <xf numFmtId="0" fontId="7" fillId="0" borderId="9" xfId="0" applyFont="1" applyBorder="1"/>
    <xf numFmtId="3" fontId="18" fillId="0" borderId="6" xfId="0" applyNumberFormat="1" applyFont="1" applyBorder="1" applyAlignment="1">
      <alignment horizontal="right" vertical="top" wrapText="1"/>
    </xf>
    <xf numFmtId="0" fontId="7" fillId="2" borderId="6" xfId="0" applyFont="1" applyFill="1" applyBorder="1" applyAlignment="1">
      <alignment horizontal="center" vertical="top"/>
    </xf>
    <xf numFmtId="165" fontId="8" fillId="0" borderId="10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wrapText="1"/>
    </xf>
    <xf numFmtId="3" fontId="19" fillId="0" borderId="3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6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5" fontId="7" fillId="0" borderId="7" xfId="0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7" fillId="0" borderId="4" xfId="0" applyFont="1" applyFill="1" applyBorder="1"/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justify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justify" wrapText="1"/>
    </xf>
    <xf numFmtId="165" fontId="3" fillId="0" borderId="9" xfId="0" applyNumberFormat="1" applyFont="1" applyFill="1" applyBorder="1" applyAlignment="1">
      <alignment vertical="top"/>
    </xf>
    <xf numFmtId="165" fontId="0" fillId="0" borderId="0" xfId="0" applyNumberFormat="1" applyFill="1" applyBorder="1"/>
    <xf numFmtId="0" fontId="10" fillId="0" borderId="7" xfId="0" applyFont="1" applyFill="1" applyBorder="1" applyAlignment="1">
      <alignment horizontal="left" vertical="top"/>
    </xf>
    <xf numFmtId="165" fontId="7" fillId="0" borderId="0" xfId="0" applyNumberFormat="1" applyFont="1" applyFill="1" applyBorder="1"/>
    <xf numFmtId="0" fontId="10" fillId="0" borderId="6" xfId="0" applyFont="1" applyFill="1" applyBorder="1" applyAlignment="1">
      <alignment horizontal="left" vertical="top"/>
    </xf>
    <xf numFmtId="165" fontId="7" fillId="0" borderId="9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3" xfId="0" applyNumberFormat="1" applyFont="1" applyFill="1" applyBorder="1" applyAlignment="1">
      <alignment vertical="top"/>
    </xf>
    <xf numFmtId="3" fontId="8" fillId="0" borderId="6" xfId="0" applyNumberFormat="1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ont="1" applyFill="1"/>
    <xf numFmtId="0" fontId="0" fillId="0" borderId="9" xfId="0" applyFont="1" applyFill="1" applyBorder="1"/>
    <xf numFmtId="3" fontId="0" fillId="0" borderId="10" xfId="0" applyNumberFormat="1" applyFont="1" applyFill="1" applyBorder="1" applyAlignment="1">
      <alignment vertical="top" wrapText="1"/>
    </xf>
    <xf numFmtId="3" fontId="8" fillId="0" borderId="6" xfId="0" applyNumberFormat="1" applyFont="1" applyBorder="1" applyAlignment="1">
      <alignment horizontal="right"/>
    </xf>
    <xf numFmtId="3" fontId="0" fillId="0" borderId="0" xfId="0" applyNumberFormat="1" applyAlignment="1">
      <alignment horizontal="left"/>
    </xf>
    <xf numFmtId="0" fontId="0" fillId="0" borderId="6" xfId="0" applyFill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65" fontId="7" fillId="0" borderId="5" xfId="0" applyNumberFormat="1" applyFont="1" applyBorder="1"/>
    <xf numFmtId="165" fontId="7" fillId="0" borderId="6" xfId="0" applyNumberFormat="1" applyFont="1" applyFill="1" applyBorder="1" applyAlignment="1">
      <alignment horizontal="center" vertical="top"/>
    </xf>
    <xf numFmtId="165" fontId="8" fillId="0" borderId="10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165" fontId="5" fillId="0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165" fontId="7" fillId="0" borderId="7" xfId="1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center"/>
    </xf>
    <xf numFmtId="165" fontId="7" fillId="0" borderId="0" xfId="0" applyNumberFormat="1" applyFont="1" applyFill="1" applyBorder="1" applyAlignment="1">
      <alignment horizontal="left" vertical="top"/>
    </xf>
    <xf numFmtId="3" fontId="10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0" fillId="3" borderId="0" xfId="0" applyFill="1"/>
    <xf numFmtId="165" fontId="8" fillId="0" borderId="4" xfId="0" applyNumberFormat="1" applyFont="1" applyFill="1" applyBorder="1" applyAlignment="1">
      <alignment vertical="top"/>
    </xf>
    <xf numFmtId="0" fontId="8" fillId="2" borderId="6" xfId="0" applyFont="1" applyFill="1" applyBorder="1" applyAlignment="1">
      <alignment horizontal="center" vertical="top" wrapText="1"/>
    </xf>
    <xf numFmtId="165" fontId="16" fillId="2" borderId="6" xfId="1" applyNumberFormat="1" applyFont="1" applyFill="1" applyBorder="1" applyAlignment="1">
      <alignment horizontal="right" vertical="top" wrapText="1"/>
    </xf>
    <xf numFmtId="165" fontId="7" fillId="2" borderId="6" xfId="1" applyNumberFormat="1" applyFont="1" applyFill="1" applyBorder="1" applyAlignment="1">
      <alignment horizontal="right" vertical="top" wrapText="1"/>
    </xf>
    <xf numFmtId="0" fontId="7" fillId="0" borderId="11" xfId="0" applyFont="1" applyBorder="1"/>
    <xf numFmtId="0" fontId="21" fillId="0" borderId="0" xfId="0" applyFont="1" applyBorder="1" applyAlignment="1" applyProtection="1">
      <alignment horizontal="left" indent="6"/>
      <protection locked="0"/>
    </xf>
    <xf numFmtId="2" fontId="21" fillId="0" borderId="0" xfId="0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 vertical="top" wrapText="1" indent="6"/>
      <protection locked="0"/>
    </xf>
    <xf numFmtId="0" fontId="21" fillId="0" borderId="0" xfId="0" applyFont="1" applyBorder="1" applyAlignment="1">
      <alignment horizontal="left" indent="6"/>
    </xf>
    <xf numFmtId="2" fontId="21" fillId="0" borderId="0" xfId="0" applyNumberFormat="1" applyFont="1" applyBorder="1"/>
    <xf numFmtId="0" fontId="21" fillId="0" borderId="0" xfId="0" applyFont="1" applyBorder="1" applyAlignment="1" applyProtection="1">
      <alignment horizontal="left" wrapText="1" indent="6"/>
      <protection locked="0"/>
    </xf>
    <xf numFmtId="0" fontId="10" fillId="0" borderId="6" xfId="0" applyFont="1" applyBorder="1" applyAlignment="1">
      <alignment horizontal="right" vertical="top"/>
    </xf>
    <xf numFmtId="165" fontId="8" fillId="0" borderId="2" xfId="0" applyNumberFormat="1" applyFont="1" applyFill="1" applyBorder="1" applyAlignment="1">
      <alignment horizontal="center" vertical="top" wrapText="1"/>
    </xf>
    <xf numFmtId="165" fontId="7" fillId="0" borderId="10" xfId="0" applyNumberFormat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165" fontId="7" fillId="0" borderId="6" xfId="0" applyNumberFormat="1" applyFont="1" applyFill="1" applyBorder="1"/>
    <xf numFmtId="0" fontId="8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165" fontId="8" fillId="0" borderId="8" xfId="0" applyNumberFormat="1" applyFont="1" applyFill="1" applyBorder="1" applyAlignment="1">
      <alignment horizontal="left" vertical="top" wrapText="1"/>
    </xf>
    <xf numFmtId="0" fontId="0" fillId="0" borderId="7" xfId="0" applyBorder="1"/>
    <xf numFmtId="0" fontId="8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8" fillId="0" borderId="5" xfId="0" applyFont="1" applyBorder="1" applyAlignment="1">
      <alignment vertical="top"/>
    </xf>
    <xf numFmtId="0" fontId="7" fillId="0" borderId="9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165" fontId="3" fillId="0" borderId="10" xfId="1" applyNumberFormat="1" applyFont="1" applyFill="1" applyBorder="1" applyAlignment="1">
      <alignment horizontal="right" vertical="top"/>
    </xf>
    <xf numFmtId="0" fontId="0" fillId="0" borderId="10" xfId="0" applyBorder="1"/>
    <xf numFmtId="165" fontId="3" fillId="0" borderId="6" xfId="0" applyNumberFormat="1" applyFont="1" applyFill="1" applyBorder="1" applyAlignment="1">
      <alignment vertical="top"/>
    </xf>
    <xf numFmtId="165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left"/>
    </xf>
    <xf numFmtId="165" fontId="8" fillId="0" borderId="2" xfId="0" applyNumberFormat="1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165" fontId="7" fillId="0" borderId="14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Fill="1" applyBorder="1" applyAlignment="1">
      <alignment horizontal="right" vertical="top"/>
    </xf>
    <xf numFmtId="165" fontId="3" fillId="2" borderId="10" xfId="0" applyNumberFormat="1" applyFont="1" applyFill="1" applyBorder="1" applyAlignment="1">
      <alignment horizontal="right" vertical="top"/>
    </xf>
    <xf numFmtId="165" fontId="3" fillId="0" borderId="10" xfId="1" applyNumberFormat="1" applyFont="1" applyFill="1" applyBorder="1" applyAlignment="1">
      <alignment horizontal="right" vertical="top" wrapText="1"/>
    </xf>
    <xf numFmtId="165" fontId="6" fillId="0" borderId="10" xfId="1" applyNumberFormat="1" applyFont="1" applyFill="1" applyBorder="1" applyAlignment="1">
      <alignment horizontal="right" vertical="top"/>
    </xf>
    <xf numFmtId="165" fontId="7" fillId="0" borderId="4" xfId="1" applyNumberFormat="1" applyFont="1" applyFill="1" applyBorder="1" applyAlignment="1">
      <alignment horizontal="right" vertical="top"/>
    </xf>
    <xf numFmtId="165" fontId="7" fillId="0" borderId="4" xfId="0" applyNumberFormat="1" applyFont="1" applyFill="1" applyBorder="1" applyAlignment="1">
      <alignment horizontal="right" vertical="top" wrapText="1"/>
    </xf>
    <xf numFmtId="165" fontId="7" fillId="0" borderId="4" xfId="0" applyNumberFormat="1" applyFont="1" applyFill="1" applyBorder="1" applyAlignment="1">
      <alignment horizontal="left" vertical="top" wrapText="1"/>
    </xf>
    <xf numFmtId="0" fontId="0" fillId="0" borderId="16" xfId="0" applyNumberFormat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vertical="top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vertical="top"/>
    </xf>
    <xf numFmtId="3" fontId="7" fillId="0" borderId="3" xfId="0" applyNumberFormat="1" applyFont="1" applyFill="1" applyBorder="1" applyAlignment="1">
      <alignment vertical="top"/>
    </xf>
    <xf numFmtId="3" fontId="7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10" fillId="0" borderId="3" xfId="0" applyFont="1" applyFill="1" applyBorder="1" applyAlignment="1">
      <alignment vertical="top"/>
    </xf>
    <xf numFmtId="3" fontId="10" fillId="0" borderId="3" xfId="0" applyNumberFormat="1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/>
    </xf>
    <xf numFmtId="0" fontId="8" fillId="4" borderId="3" xfId="0" applyFont="1" applyFill="1" applyBorder="1" applyAlignment="1">
      <alignment vertical="top" wrapText="1"/>
    </xf>
    <xf numFmtId="3" fontId="8" fillId="4" borderId="3" xfId="0" applyNumberFormat="1" applyFont="1" applyFill="1" applyBorder="1" applyAlignment="1">
      <alignment vertical="top"/>
    </xf>
    <xf numFmtId="3" fontId="8" fillId="4" borderId="3" xfId="0" applyNumberFormat="1" applyFont="1" applyFill="1" applyBorder="1" applyAlignment="1">
      <alignment vertical="top" wrapText="1"/>
    </xf>
    <xf numFmtId="0" fontId="8" fillId="4" borderId="3" xfId="0" applyFont="1" applyFill="1" applyBorder="1"/>
    <xf numFmtId="0" fontId="7" fillId="0" borderId="16" xfId="0" applyNumberFormat="1" applyFont="1" applyBorder="1" applyAlignment="1">
      <alignment vertical="top"/>
    </xf>
    <xf numFmtId="167" fontId="7" fillId="0" borderId="0" xfId="0" applyNumberFormat="1" applyFont="1" applyAlignment="1">
      <alignment vertical="top"/>
    </xf>
    <xf numFmtId="167" fontId="7" fillId="0" borderId="6" xfId="0" applyNumberFormat="1" applyFont="1" applyBorder="1" applyAlignment="1">
      <alignment horizontal="right" vertical="top"/>
    </xf>
    <xf numFmtId="167" fontId="7" fillId="0" borderId="15" xfId="0" applyNumberFormat="1" applyFont="1" applyBorder="1" applyAlignment="1">
      <alignment vertical="top"/>
    </xf>
    <xf numFmtId="167" fontId="22" fillId="0" borderId="15" xfId="0" applyNumberFormat="1" applyFont="1" applyBorder="1" applyAlignment="1">
      <alignment vertical="top"/>
    </xf>
    <xf numFmtId="167" fontId="7" fillId="0" borderId="16" xfId="0" applyNumberFormat="1" applyFont="1" applyBorder="1" applyAlignment="1">
      <alignment vertical="top"/>
    </xf>
    <xf numFmtId="167" fontId="7" fillId="0" borderId="17" xfId="0" applyNumberFormat="1" applyFont="1" applyBorder="1" applyAlignment="1">
      <alignment vertical="top"/>
    </xf>
    <xf numFmtId="167" fontId="7" fillId="0" borderId="0" xfId="0" applyNumberFormat="1" applyFont="1"/>
    <xf numFmtId="167" fontId="8" fillId="0" borderId="3" xfId="0" applyNumberFormat="1" applyFont="1" applyFill="1" applyBorder="1" applyAlignment="1">
      <alignment vertical="top"/>
    </xf>
    <xf numFmtId="167" fontId="7" fillId="0" borderId="3" xfId="0" applyNumberFormat="1" applyFont="1" applyFill="1" applyBorder="1" applyAlignment="1">
      <alignment vertical="top"/>
    </xf>
    <xf numFmtId="167" fontId="7" fillId="0" borderId="3" xfId="0" applyNumberFormat="1" applyFont="1" applyFill="1" applyBorder="1"/>
    <xf numFmtId="167" fontId="8" fillId="0" borderId="3" xfId="0" applyNumberFormat="1" applyFont="1" applyFill="1" applyBorder="1" applyAlignment="1">
      <alignment horizontal="left" vertical="top"/>
    </xf>
    <xf numFmtId="167" fontId="8" fillId="4" borderId="3" xfId="0" applyNumberFormat="1" applyFont="1" applyFill="1" applyBorder="1" applyAlignment="1">
      <alignment vertical="top"/>
    </xf>
    <xf numFmtId="167" fontId="8" fillId="0" borderId="3" xfId="0" applyNumberFormat="1" applyFont="1" applyFill="1" applyBorder="1" applyAlignment="1">
      <alignment horizontal="center" vertical="top" wrapText="1"/>
    </xf>
    <xf numFmtId="167" fontId="0" fillId="0" borderId="0" xfId="0" applyNumberFormat="1" applyFont="1" applyFill="1" applyBorder="1" applyAlignment="1">
      <alignment vertical="top" wrapText="1"/>
    </xf>
    <xf numFmtId="167" fontId="2" fillId="0" borderId="0" xfId="0" applyNumberFormat="1" applyFont="1" applyFill="1" applyBorder="1"/>
    <xf numFmtId="167" fontId="8" fillId="0" borderId="3" xfId="0" applyNumberFormat="1" applyFont="1" applyFill="1" applyBorder="1" applyAlignment="1">
      <alignment vertical="top" wrapText="1"/>
    </xf>
    <xf numFmtId="167" fontId="8" fillId="0" borderId="3" xfId="0" applyNumberFormat="1" applyFont="1" applyFill="1" applyBorder="1"/>
    <xf numFmtId="167" fontId="10" fillId="0" borderId="3" xfId="0" applyNumberFormat="1" applyFont="1" applyFill="1" applyBorder="1" applyAlignment="1">
      <alignment vertical="top"/>
    </xf>
    <xf numFmtId="167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vertical="top"/>
    </xf>
    <xf numFmtId="167" fontId="23" fillId="0" borderId="3" xfId="0" applyNumberFormat="1" applyFont="1" applyFill="1" applyBorder="1" applyAlignment="1">
      <alignment vertical="top"/>
    </xf>
    <xf numFmtId="0" fontId="8" fillId="5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vertical="top" wrapText="1"/>
    </xf>
    <xf numFmtId="165" fontId="8" fillId="5" borderId="3" xfId="0" applyNumberFormat="1" applyFont="1" applyFill="1" applyBorder="1" applyAlignment="1">
      <alignment horizontal="righ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center"/>
    </xf>
    <xf numFmtId="0" fontId="7" fillId="5" borderId="0" xfId="0" applyFont="1" applyFill="1" applyBorder="1"/>
    <xf numFmtId="0" fontId="0" fillId="5" borderId="0" xfId="0" applyFont="1" applyFill="1"/>
    <xf numFmtId="3" fontId="8" fillId="5" borderId="3" xfId="0" applyNumberFormat="1" applyFont="1" applyFill="1" applyBorder="1" applyAlignment="1">
      <alignment vertical="top"/>
    </xf>
    <xf numFmtId="0" fontId="7" fillId="5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right" vertical="top" wrapText="1"/>
    </xf>
    <xf numFmtId="3" fontId="8" fillId="5" borderId="3" xfId="0" applyNumberFormat="1" applyFont="1" applyFill="1" applyBorder="1" applyAlignment="1">
      <alignment vertical="top" wrapText="1"/>
    </xf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vertical="top" wrapText="1"/>
    </xf>
    <xf numFmtId="0" fontId="0" fillId="0" borderId="18" xfId="0" applyNumberFormat="1" applyBorder="1" applyAlignment="1">
      <alignment vertical="top"/>
    </xf>
    <xf numFmtId="3" fontId="0" fillId="0" borderId="0" xfId="0" applyNumberFormat="1" applyFont="1"/>
    <xf numFmtId="165" fontId="24" fillId="0" borderId="6" xfId="0" applyNumberFormat="1" applyFont="1" applyFill="1" applyBorder="1" applyAlignment="1">
      <alignment horizontal="right" vertical="top" wrapText="1"/>
    </xf>
    <xf numFmtId="165" fontId="25" fillId="0" borderId="6" xfId="1" applyNumberFormat="1" applyFont="1" applyFill="1" applyBorder="1" applyAlignment="1">
      <alignment horizontal="right" vertical="top" wrapText="1"/>
    </xf>
    <xf numFmtId="165" fontId="24" fillId="0" borderId="6" xfId="0" applyNumberFormat="1" applyFont="1" applyFill="1" applyBorder="1" applyAlignment="1">
      <alignment horizontal="right" vertical="top"/>
    </xf>
    <xf numFmtId="165" fontId="26" fillId="0" borderId="3" xfId="1" applyNumberFormat="1" applyFont="1" applyFill="1" applyBorder="1" applyAlignment="1">
      <alignment horizontal="right" vertical="top" wrapText="1"/>
    </xf>
    <xf numFmtId="165" fontId="24" fillId="0" borderId="6" xfId="1" applyNumberFormat="1" applyFont="1" applyFill="1" applyBorder="1" applyAlignment="1">
      <alignment horizontal="right" vertical="top" wrapText="1"/>
    </xf>
    <xf numFmtId="0" fontId="24" fillId="0" borderId="6" xfId="0" applyFont="1" applyBorder="1" applyAlignment="1">
      <alignment horizontal="right"/>
    </xf>
    <xf numFmtId="0" fontId="24" fillId="0" borderId="6" xfId="0" applyFont="1" applyBorder="1" applyAlignment="1">
      <alignment horizontal="right" vertical="top" wrapText="1"/>
    </xf>
    <xf numFmtId="165" fontId="24" fillId="0" borderId="6" xfId="0" applyNumberFormat="1" applyFont="1" applyBorder="1" applyAlignment="1">
      <alignment horizontal="right" vertical="top"/>
    </xf>
    <xf numFmtId="0" fontId="24" fillId="0" borderId="6" xfId="0" applyFont="1" applyBorder="1" applyAlignment="1">
      <alignment horizontal="right" wrapText="1"/>
    </xf>
    <xf numFmtId="165" fontId="24" fillId="0" borderId="3" xfId="0" applyNumberFormat="1" applyFont="1" applyFill="1" applyBorder="1" applyAlignment="1">
      <alignment horizontal="right" vertical="top" wrapText="1"/>
    </xf>
    <xf numFmtId="3" fontId="24" fillId="0" borderId="6" xfId="1" applyNumberFormat="1" applyFont="1" applyFill="1" applyBorder="1" applyAlignment="1">
      <alignment horizontal="right" vertical="top" wrapText="1"/>
    </xf>
    <xf numFmtId="3" fontId="24" fillId="0" borderId="6" xfId="0" applyNumberFormat="1" applyFont="1" applyFill="1" applyBorder="1" applyAlignment="1">
      <alignment horizontal="right" vertical="top" wrapText="1"/>
    </xf>
    <xf numFmtId="0" fontId="24" fillId="0" borderId="0" xfId="0" applyFont="1"/>
    <xf numFmtId="3" fontId="24" fillId="2" borderId="6" xfId="1" applyNumberFormat="1" applyFont="1" applyFill="1" applyBorder="1" applyAlignment="1">
      <alignment horizontal="right" vertical="top" wrapText="1"/>
    </xf>
    <xf numFmtId="165" fontId="24" fillId="0" borderId="6" xfId="0" applyNumberFormat="1" applyFont="1" applyFill="1" applyBorder="1" applyAlignment="1">
      <alignment vertical="top"/>
    </xf>
    <xf numFmtId="165" fontId="24" fillId="0" borderId="6" xfId="0" applyNumberFormat="1" applyFont="1" applyBorder="1" applyAlignment="1">
      <alignment vertical="top"/>
    </xf>
    <xf numFmtId="3" fontId="24" fillId="0" borderId="6" xfId="0" applyNumberFormat="1" applyFont="1" applyFill="1" applyBorder="1" applyAlignment="1">
      <alignment vertical="top" wrapText="1"/>
    </xf>
    <xf numFmtId="165" fontId="24" fillId="0" borderId="6" xfId="0" applyNumberFormat="1" applyFont="1" applyBorder="1" applyAlignment="1">
      <alignment vertical="top" wrapText="1"/>
    </xf>
    <xf numFmtId="0" fontId="24" fillId="0" borderId="6" xfId="0" applyFont="1" applyBorder="1" applyAlignment="1">
      <alignment horizontal="right" vertical="top"/>
    </xf>
    <xf numFmtId="0" fontId="8" fillId="0" borderId="9" xfId="0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top" wrapText="1"/>
    </xf>
    <xf numFmtId="165" fontId="27" fillId="0" borderId="6" xfId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/>
    </xf>
    <xf numFmtId="41" fontId="7" fillId="0" borderId="6" xfId="1" applyNumberFormat="1" applyFont="1" applyFill="1" applyBorder="1" applyAlignment="1">
      <alignment horizontal="right" vertical="top"/>
    </xf>
    <xf numFmtId="41" fontId="8" fillId="0" borderId="3" xfId="0" applyNumberFormat="1" applyFont="1" applyBorder="1" applyAlignment="1">
      <alignment vertical="top"/>
    </xf>
    <xf numFmtId="41" fontId="7" fillId="0" borderId="6" xfId="0" applyNumberFormat="1" applyFont="1" applyBorder="1" applyAlignment="1">
      <alignment vertical="top"/>
    </xf>
    <xf numFmtId="0" fontId="7" fillId="0" borderId="5" xfId="0" applyFont="1" applyFill="1" applyBorder="1" applyAlignment="1">
      <alignment horizontal="left"/>
    </xf>
    <xf numFmtId="3" fontId="7" fillId="0" borderId="5" xfId="0" applyNumberFormat="1" applyFont="1" applyFill="1" applyBorder="1"/>
    <xf numFmtId="165" fontId="29" fillId="0" borderId="4" xfId="0" applyNumberFormat="1" applyFont="1" applyFill="1" applyBorder="1" applyAlignment="1">
      <alignment vertical="top" wrapText="1"/>
    </xf>
    <xf numFmtId="165" fontId="30" fillId="0" borderId="6" xfId="0" applyNumberFormat="1" applyFont="1" applyFill="1" applyBorder="1" applyAlignment="1">
      <alignment horizontal="right" vertical="top" wrapText="1"/>
    </xf>
    <xf numFmtId="165" fontId="31" fillId="0" borderId="3" xfId="1" applyNumberFormat="1" applyFont="1" applyFill="1" applyBorder="1" applyAlignment="1">
      <alignment vertical="top" wrapText="1"/>
    </xf>
    <xf numFmtId="165" fontId="31" fillId="0" borderId="4" xfId="1" applyNumberFormat="1" applyFont="1" applyFill="1" applyBorder="1" applyAlignment="1">
      <alignment horizontal="right" vertical="top" wrapText="1"/>
    </xf>
    <xf numFmtId="0" fontId="28" fillId="0" borderId="6" xfId="0" applyFont="1" applyBorder="1"/>
    <xf numFmtId="0" fontId="28" fillId="0" borderId="5" xfId="0" applyFont="1" applyBorder="1"/>
    <xf numFmtId="165" fontId="32" fillId="0" borderId="3" xfId="0" applyNumberFormat="1" applyFont="1" applyFill="1" applyBorder="1" applyAlignment="1">
      <alignment horizontal="right" vertical="top" wrapText="1"/>
    </xf>
    <xf numFmtId="165" fontId="32" fillId="0" borderId="6" xfId="0" applyNumberFormat="1" applyFont="1" applyFill="1" applyBorder="1" applyAlignment="1">
      <alignment horizontal="right" vertical="center" wrapText="1"/>
    </xf>
    <xf numFmtId="165" fontId="32" fillId="0" borderId="6" xfId="0" applyNumberFormat="1" applyFont="1" applyFill="1" applyBorder="1" applyAlignment="1">
      <alignment vertical="center" wrapText="1"/>
    </xf>
    <xf numFmtId="165" fontId="32" fillId="0" borderId="4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Border="1"/>
    <xf numFmtId="165" fontId="33" fillId="0" borderId="0" xfId="1" applyNumberFormat="1" applyFont="1" applyFill="1" applyBorder="1" applyAlignment="1">
      <alignment horizontal="right" vertical="top"/>
    </xf>
    <xf numFmtId="165" fontId="33" fillId="0" borderId="0" xfId="0" applyNumberFormat="1" applyFont="1" applyFill="1" applyBorder="1" applyAlignment="1">
      <alignment horizontal="right" vertical="top"/>
    </xf>
    <xf numFmtId="165" fontId="33" fillId="2" borderId="0" xfId="0" applyNumberFormat="1" applyFont="1" applyFill="1" applyBorder="1" applyAlignment="1">
      <alignment horizontal="right" vertical="top"/>
    </xf>
    <xf numFmtId="165" fontId="33" fillId="0" borderId="0" xfId="1" applyNumberFormat="1" applyFont="1" applyFill="1" applyBorder="1" applyAlignment="1">
      <alignment horizontal="right" vertical="top" wrapText="1"/>
    </xf>
    <xf numFmtId="165" fontId="34" fillId="0" borderId="0" xfId="1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0" fontId="7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0" fillId="0" borderId="0" xfId="0" applyFont="1" applyAlignment="1">
      <alignment horizontal="right"/>
    </xf>
    <xf numFmtId="165" fontId="8" fillId="0" borderId="6" xfId="0" applyNumberFormat="1" applyFont="1" applyBorder="1"/>
    <xf numFmtId="165" fontId="0" fillId="0" borderId="0" xfId="0" applyNumberFormat="1" applyFont="1"/>
    <xf numFmtId="3" fontId="8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 applyAlignment="1">
      <alignment horizontal="center"/>
    </xf>
    <xf numFmtId="165" fontId="16" fillId="0" borderId="4" xfId="1" applyNumberFormat="1" applyFont="1" applyFill="1" applyBorder="1" applyAlignment="1">
      <alignment horizontal="right" vertical="top" wrapText="1"/>
    </xf>
    <xf numFmtId="165" fontId="16" fillId="0" borderId="0" xfId="1" applyNumberFormat="1" applyFont="1" applyFill="1" applyBorder="1" applyAlignment="1">
      <alignment horizontal="right" vertical="top" wrapText="1"/>
    </xf>
    <xf numFmtId="165" fontId="8" fillId="0" borderId="0" xfId="0" applyNumberFormat="1" applyFont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3" fontId="24" fillId="0" borderId="9" xfId="0" applyNumberFormat="1" applyFont="1" applyFill="1" applyBorder="1" applyAlignment="1">
      <alignment horizontal="right" vertical="top" wrapText="1"/>
    </xf>
    <xf numFmtId="165" fontId="7" fillId="0" borderId="10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vertical="top" wrapText="1"/>
    </xf>
    <xf numFmtId="4" fontId="7" fillId="0" borderId="9" xfId="0" applyNumberFormat="1" applyFont="1" applyBorder="1" applyAlignment="1">
      <alignment vertical="top" wrapText="1"/>
    </xf>
    <xf numFmtId="165" fontId="7" fillId="0" borderId="9" xfId="0" applyNumberFormat="1" applyFont="1" applyBorder="1" applyAlignment="1">
      <alignment vertical="top"/>
    </xf>
    <xf numFmtId="165" fontId="8" fillId="0" borderId="9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165" fontId="8" fillId="0" borderId="10" xfId="0" applyNumberFormat="1" applyFont="1" applyFill="1" applyBorder="1" applyAlignment="1">
      <alignment horizontal="right" vertical="top"/>
    </xf>
    <xf numFmtId="165" fontId="17" fillId="0" borderId="2" xfId="1" applyNumberFormat="1" applyFont="1" applyFill="1" applyBorder="1" applyAlignment="1">
      <alignment horizontal="right" vertical="top" wrapText="1"/>
    </xf>
    <xf numFmtId="165" fontId="7" fillId="0" borderId="9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 wrapText="1"/>
    </xf>
    <xf numFmtId="165" fontId="7" fillId="0" borderId="9" xfId="0" applyNumberFormat="1" applyFont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Border="1" applyAlignment="1">
      <alignment wrapText="1"/>
    </xf>
    <xf numFmtId="165" fontId="7" fillId="0" borderId="8" xfId="0" applyNumberFormat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vertical="top"/>
    </xf>
    <xf numFmtId="0" fontId="7" fillId="0" borderId="1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10" xfId="0" applyFont="1" applyFill="1" applyBorder="1" applyAlignment="1">
      <alignment horizontal="right" vertical="top" wrapText="1"/>
    </xf>
    <xf numFmtId="0" fontId="8" fillId="0" borderId="10" xfId="0" applyFont="1" applyFill="1" applyBorder="1" applyAlignment="1">
      <alignment horizontal="right" vertical="top" wrapText="1"/>
    </xf>
    <xf numFmtId="0" fontId="7" fillId="0" borderId="10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165" fontId="7" fillId="0" borderId="10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wrapText="1"/>
    </xf>
    <xf numFmtId="0" fontId="10" fillId="0" borderId="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3" fontId="8" fillId="0" borderId="13" xfId="0" applyNumberFormat="1" applyFont="1" applyFill="1" applyBorder="1" applyAlignment="1">
      <alignment horizontal="left" vertical="top"/>
    </xf>
    <xf numFmtId="3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/>
    </xf>
    <xf numFmtId="0" fontId="7" fillId="0" borderId="10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/>
    </xf>
    <xf numFmtId="165" fontId="25" fillId="0" borderId="6" xfId="1" applyNumberFormat="1" applyFont="1" applyFill="1" applyBorder="1" applyAlignment="1">
      <alignment horizontal="center" vertical="top" wrapText="1"/>
    </xf>
    <xf numFmtId="165" fontId="24" fillId="0" borderId="6" xfId="0" applyNumberFormat="1" applyFont="1" applyBorder="1" applyAlignment="1">
      <alignment horizontal="center" vertical="top"/>
    </xf>
    <xf numFmtId="165" fontId="24" fillId="0" borderId="6" xfId="1" applyNumberFormat="1" applyFont="1" applyFill="1" applyBorder="1" applyAlignment="1">
      <alignment horizontal="center" vertical="top" wrapText="1"/>
    </xf>
    <xf numFmtId="165" fontId="24" fillId="2" borderId="6" xfId="1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165" fontId="7" fillId="0" borderId="7" xfId="0" applyNumberFormat="1" applyFont="1" applyBorder="1" applyAlignment="1">
      <alignment horizontal="center" vertical="top"/>
    </xf>
    <xf numFmtId="165" fontId="7" fillId="0" borderId="7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/>
    </xf>
    <xf numFmtId="165" fontId="7" fillId="0" borderId="0" xfId="1" applyNumberFormat="1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Border="1" applyAlignment="1">
      <alignment horizontal="center" vertical="top"/>
    </xf>
    <xf numFmtId="165" fontId="7" fillId="0" borderId="0" xfId="1" applyNumberFormat="1" applyFont="1" applyFill="1" applyBorder="1" applyAlignment="1">
      <alignment horizontal="center" vertical="top" wrapText="1"/>
    </xf>
    <xf numFmtId="165" fontId="8" fillId="0" borderId="0" xfId="1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right" vertical="top" wrapText="1"/>
    </xf>
    <xf numFmtId="0" fontId="8" fillId="0" borderId="4" xfId="0" applyFont="1" applyBorder="1"/>
    <xf numFmtId="0" fontId="10" fillId="0" borderId="7" xfId="0" applyFont="1" applyBorder="1" applyAlignment="1">
      <alignment horizontal="left" vertical="top"/>
    </xf>
    <xf numFmtId="165" fontId="32" fillId="0" borderId="3" xfId="0" applyNumberFormat="1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165" fontId="5" fillId="0" borderId="11" xfId="0" applyNumberFormat="1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7" xfId="0" applyFont="1" applyBorder="1" applyAlignment="1">
      <alignment horizontal="right" vertical="top"/>
    </xf>
    <xf numFmtId="165" fontId="33" fillId="0" borderId="7" xfId="1" applyNumberFormat="1" applyFont="1" applyFill="1" applyBorder="1" applyAlignment="1">
      <alignment horizontal="right" vertical="top"/>
    </xf>
    <xf numFmtId="0" fontId="7" fillId="0" borderId="10" xfId="0" applyFont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7" xfId="0" applyFill="1" applyBorder="1"/>
    <xf numFmtId="3" fontId="7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horizontal="right" vertical="center" wrapText="1"/>
    </xf>
    <xf numFmtId="165" fontId="16" fillId="0" borderId="6" xfId="1" applyNumberFormat="1" applyFont="1" applyFill="1" applyBorder="1" applyAlignment="1">
      <alignment horizontal="right" vertical="center" wrapText="1"/>
    </xf>
    <xf numFmtId="165" fontId="7" fillId="0" borderId="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165" fontId="7" fillId="0" borderId="6" xfId="1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/>
    </xf>
    <xf numFmtId="0" fontId="24" fillId="0" borderId="6" xfId="0" applyFont="1" applyFill="1" applyBorder="1"/>
    <xf numFmtId="0" fontId="2" fillId="0" borderId="0" xfId="0" applyFont="1"/>
    <xf numFmtId="3" fontId="0" fillId="0" borderId="0" xfId="0" applyNumberFormat="1" applyFill="1" applyBorder="1"/>
    <xf numFmtId="0" fontId="0" fillId="0" borderId="0" xfId="0" applyNumberFormat="1" applyBorder="1" applyAlignment="1">
      <alignment vertical="top"/>
    </xf>
    <xf numFmtId="3" fontId="0" fillId="0" borderId="0" xfId="0" applyNumberFormat="1" applyFont="1" applyFill="1"/>
    <xf numFmtId="0" fontId="7" fillId="0" borderId="6" xfId="0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Fill="1" applyAlignment="1">
      <alignment vertical="top"/>
    </xf>
    <xf numFmtId="3" fontId="7" fillId="0" borderId="9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vertical="top"/>
    </xf>
    <xf numFmtId="3" fontId="7" fillId="0" borderId="0" xfId="0" applyNumberFormat="1" applyFont="1" applyFill="1" applyBorder="1"/>
    <xf numFmtId="167" fontId="23" fillId="0" borderId="15" xfId="0" applyNumberFormat="1" applyFont="1" applyBorder="1" applyAlignment="1">
      <alignment vertical="top"/>
    </xf>
    <xf numFmtId="0" fontId="7" fillId="0" borderId="10" xfId="0" applyFont="1" applyFill="1" applyBorder="1" applyAlignment="1">
      <alignment horizontal="left" vertical="top"/>
    </xf>
    <xf numFmtId="165" fontId="7" fillId="0" borderId="6" xfId="1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/>
    </xf>
    <xf numFmtId="165" fontId="7" fillId="3" borderId="6" xfId="0" applyNumberFormat="1" applyFont="1" applyFill="1" applyBorder="1" applyAlignment="1">
      <alignment vertical="top"/>
    </xf>
    <xf numFmtId="3" fontId="7" fillId="3" borderId="6" xfId="0" applyNumberFormat="1" applyFont="1" applyFill="1" applyBorder="1" applyAlignment="1">
      <alignment horizontal="left" vertical="top" wrapText="1"/>
    </xf>
    <xf numFmtId="165" fontId="16" fillId="3" borderId="6" xfId="1" applyNumberFormat="1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left" vertical="top" wrapText="1"/>
    </xf>
    <xf numFmtId="0" fontId="28" fillId="3" borderId="6" xfId="0" applyFont="1" applyFill="1" applyBorder="1"/>
    <xf numFmtId="0" fontId="7" fillId="3" borderId="9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vertical="top"/>
    </xf>
    <xf numFmtId="165" fontId="7" fillId="0" borderId="3" xfId="0" applyNumberFormat="1" applyFont="1" applyFill="1" applyBorder="1" applyAlignment="1">
      <alignment vertical="top"/>
    </xf>
    <xf numFmtId="4" fontId="7" fillId="0" borderId="6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right" vertical="top"/>
    </xf>
    <xf numFmtId="0" fontId="0" fillId="0" borderId="3" xfId="0" applyBorder="1"/>
    <xf numFmtId="0" fontId="2" fillId="7" borderId="0" xfId="0" applyFont="1" applyFill="1" applyBorder="1"/>
    <xf numFmtId="0" fontId="0" fillId="0" borderId="2" xfId="0" applyBorder="1"/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8" xfId="0" applyBorder="1"/>
    <xf numFmtId="0" fontId="2" fillId="0" borderId="0" xfId="0" applyFont="1" applyBorder="1"/>
    <xf numFmtId="0" fontId="35" fillId="0" borderId="14" xfId="0" applyFont="1" applyFill="1" applyBorder="1" applyAlignment="1">
      <alignment horizontal="center" wrapText="1"/>
    </xf>
    <xf numFmtId="0" fontId="35" fillId="0" borderId="5" xfId="0" applyFont="1" applyFill="1" applyBorder="1" applyAlignment="1">
      <alignment wrapText="1"/>
    </xf>
    <xf numFmtId="0" fontId="35" fillId="0" borderId="12" xfId="0" applyFont="1" applyFill="1" applyBorder="1" applyAlignment="1">
      <alignment wrapText="1"/>
    </xf>
    <xf numFmtId="0" fontId="36" fillId="0" borderId="8" xfId="0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167" fontId="8" fillId="0" borderId="8" xfId="0" applyNumberFormat="1" applyFont="1" applyFill="1" applyBorder="1" applyAlignment="1">
      <alignment horizontal="center" vertical="top" wrapText="1"/>
    </xf>
    <xf numFmtId="0" fontId="0" fillId="0" borderId="3" xfId="0" pivotButton="1" applyBorder="1"/>
    <xf numFmtId="0" fontId="0" fillId="0" borderId="3" xfId="0" applyNumberFormat="1" applyBorder="1"/>
    <xf numFmtId="0" fontId="13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NumberFormat="1" applyBorder="1"/>
    <xf numFmtId="0" fontId="0" fillId="0" borderId="0" xfId="0" pivotButton="1"/>
    <xf numFmtId="0" fontId="0" fillId="0" borderId="0" xfId="0" applyNumberFormat="1"/>
    <xf numFmtId="0" fontId="0" fillId="0" borderId="14" xfId="0" applyBorder="1"/>
    <xf numFmtId="0" fontId="0" fillId="0" borderId="12" xfId="0" applyBorder="1"/>
    <xf numFmtId="0" fontId="2" fillId="0" borderId="8" xfId="0" applyFont="1" applyFill="1" applyBorder="1"/>
    <xf numFmtId="0" fontId="2" fillId="0" borderId="13" xfId="0" applyNumberFormat="1" applyFont="1" applyBorder="1"/>
    <xf numFmtId="0" fontId="2" fillId="0" borderId="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7" fillId="0" borderId="6" xfId="0" applyNumberFormat="1" applyFont="1" applyFill="1" applyBorder="1" applyAlignment="1">
      <alignment horizontal="left" vertical="top" wrapText="1"/>
    </xf>
    <xf numFmtId="3" fontId="7" fillId="0" borderId="6" xfId="0" applyNumberFormat="1" applyFont="1" applyFill="1" applyBorder="1"/>
    <xf numFmtId="3" fontId="8" fillId="0" borderId="3" xfId="0" applyNumberFormat="1" applyFont="1" applyFill="1" applyBorder="1"/>
    <xf numFmtId="3" fontId="32" fillId="0" borderId="3" xfId="0" applyNumberFormat="1" applyFont="1" applyFill="1" applyBorder="1"/>
    <xf numFmtId="0" fontId="7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4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/>
    </xf>
    <xf numFmtId="3" fontId="10" fillId="0" borderId="6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0" fillId="0" borderId="6" xfId="0" applyNumberFormat="1" applyFill="1" applyBorder="1"/>
    <xf numFmtId="165" fontId="7" fillId="0" borderId="0" xfId="0" applyNumberFormat="1" applyFont="1" applyFill="1"/>
    <xf numFmtId="0" fontId="7" fillId="0" borderId="11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10" fillId="0" borderId="6" xfId="0" applyFont="1" applyFill="1" applyBorder="1" applyAlignment="1">
      <alignment vertical="top"/>
    </xf>
    <xf numFmtId="0" fontId="7" fillId="0" borderId="6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0" fillId="0" borderId="7" xfId="0" applyFont="1" applyFill="1" applyBorder="1" applyAlignment="1">
      <alignment vertical="top"/>
    </xf>
    <xf numFmtId="0" fontId="0" fillId="0" borderId="10" xfId="0" applyFill="1" applyBorder="1"/>
    <xf numFmtId="0" fontId="0" fillId="0" borderId="9" xfId="0" applyFill="1" applyBorder="1"/>
    <xf numFmtId="165" fontId="0" fillId="0" borderId="0" xfId="0" applyNumberFormat="1" applyFill="1"/>
    <xf numFmtId="3" fontId="0" fillId="0" borderId="3" xfId="0" applyNumberFormat="1" applyBorder="1"/>
    <xf numFmtId="168" fontId="7" fillId="0" borderId="6" xfId="0" applyNumberFormat="1" applyFont="1" applyBorder="1" applyAlignment="1">
      <alignment vertical="top"/>
    </xf>
    <xf numFmtId="3" fontId="2" fillId="0" borderId="4" xfId="0" applyNumberFormat="1" applyFont="1" applyBorder="1"/>
    <xf numFmtId="3" fontId="36" fillId="0" borderId="4" xfId="0" applyNumberFormat="1" applyFont="1" applyFill="1" applyBorder="1"/>
    <xf numFmtId="41" fontId="36" fillId="0" borderId="13" xfId="0" applyNumberFormat="1" applyFont="1" applyFill="1" applyBorder="1"/>
    <xf numFmtId="41" fontId="2" fillId="0" borderId="4" xfId="0" applyNumberFormat="1" applyFont="1" applyBorder="1"/>
    <xf numFmtId="41" fontId="2" fillId="0" borderId="13" xfId="0" applyNumberFormat="1" applyFont="1" applyBorder="1"/>
    <xf numFmtId="41" fontId="0" fillId="0" borderId="4" xfId="0" applyNumberFormat="1" applyBorder="1"/>
    <xf numFmtId="41" fontId="0" fillId="0" borderId="13" xfId="0" applyNumberFormat="1" applyBorder="1"/>
    <xf numFmtId="41" fontId="0" fillId="0" borderId="3" xfId="0" applyNumberFormat="1" applyBorder="1"/>
    <xf numFmtId="41" fontId="0" fillId="0" borderId="1" xfId="0" applyNumberFormat="1" applyBorder="1"/>
    <xf numFmtId="41" fontId="0" fillId="0" borderId="2" xfId="0" applyNumberFormat="1" applyBorder="1"/>
    <xf numFmtId="41" fontId="2" fillId="0" borderId="8" xfId="0" applyNumberFormat="1" applyFont="1" applyBorder="1"/>
    <xf numFmtId="169" fontId="0" fillId="0" borderId="0" xfId="0" applyNumberFormat="1" applyBorder="1"/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37" fillId="0" borderId="2" xfId="0" applyFont="1" applyBorder="1"/>
    <xf numFmtId="0" fontId="37" fillId="0" borderId="3" xfId="0" applyFont="1" applyBorder="1" applyAlignment="1">
      <alignment wrapText="1"/>
    </xf>
    <xf numFmtId="3" fontId="37" fillId="0" borderId="5" xfId="0" applyNumberFormat="1" applyFont="1" applyBorder="1"/>
    <xf numFmtId="3" fontId="37" fillId="0" borderId="3" xfId="0" applyNumberFormat="1" applyFont="1" applyBorder="1"/>
    <xf numFmtId="0" fontId="37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 wrapText="1"/>
    </xf>
    <xf numFmtId="0" fontId="37" fillId="0" borderId="3" xfId="0" applyFont="1" applyBorder="1" applyAlignment="1">
      <alignment horizontal="left"/>
    </xf>
    <xf numFmtId="3" fontId="13" fillId="0" borderId="4" xfId="0" applyNumberFormat="1" applyFont="1" applyBorder="1"/>
    <xf numFmtId="3" fontId="13" fillId="0" borderId="6" xfId="0" applyNumberFormat="1" applyFont="1" applyBorder="1"/>
    <xf numFmtId="0" fontId="13" fillId="0" borderId="13" xfId="0" applyFont="1" applyBorder="1" applyAlignment="1">
      <alignment horizontal="left"/>
    </xf>
    <xf numFmtId="0" fontId="37" fillId="0" borderId="8" xfId="0" applyFont="1" applyBorder="1"/>
    <xf numFmtId="0" fontId="13" fillId="0" borderId="10" xfId="0" applyFont="1" applyBorder="1" applyAlignment="1">
      <alignment horizontal="right" wrapText="1" indent="1"/>
    </xf>
    <xf numFmtId="0" fontId="37" fillId="0" borderId="3" xfId="0" applyFont="1" applyBorder="1"/>
    <xf numFmtId="0" fontId="37" fillId="0" borderId="3" xfId="0" applyFont="1" applyFill="1" applyBorder="1"/>
    <xf numFmtId="0" fontId="37" fillId="0" borderId="3" xfId="0" applyFont="1" applyFill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 wrapText="1"/>
    </xf>
    <xf numFmtId="3" fontId="0" fillId="0" borderId="3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/>
    </xf>
    <xf numFmtId="165" fontId="0" fillId="0" borderId="3" xfId="0" applyNumberFormat="1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vertical="top"/>
    </xf>
    <xf numFmtId="165" fontId="2" fillId="6" borderId="3" xfId="0" applyNumberFormat="1" applyFont="1" applyFill="1" applyBorder="1" applyAlignment="1">
      <alignment horizontal="left" vertical="top" wrapText="1"/>
    </xf>
    <xf numFmtId="165" fontId="2" fillId="6" borderId="3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center" vertical="top" wrapText="1"/>
    </xf>
    <xf numFmtId="167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justify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justify" wrapText="1"/>
    </xf>
    <xf numFmtId="3" fontId="0" fillId="0" borderId="3" xfId="0" applyNumberFormat="1" applyFont="1" applyBorder="1" applyAlignment="1">
      <alignment vertical="top" wrapText="1"/>
    </xf>
    <xf numFmtId="0" fontId="0" fillId="0" borderId="3" xfId="0" applyFont="1" applyFill="1" applyBorder="1" applyAlignment="1">
      <alignment horizontal="left" vertical="justify" wrapText="1"/>
    </xf>
    <xf numFmtId="0" fontId="0" fillId="0" borderId="3" xfId="0" applyFont="1" applyFill="1" applyBorder="1" applyAlignment="1">
      <alignment vertical="top" wrapText="1"/>
    </xf>
    <xf numFmtId="3" fontId="0" fillId="0" borderId="3" xfId="0" applyNumberFormat="1" applyFont="1" applyBorder="1" applyAlignment="1">
      <alignment horizontal="center" vertical="top" wrapText="1"/>
    </xf>
    <xf numFmtId="3" fontId="2" fillId="6" borderId="3" xfId="0" applyNumberFormat="1" applyFont="1" applyFill="1" applyBorder="1" applyAlignment="1">
      <alignment horizontal="center" vertical="top" wrapText="1"/>
    </xf>
    <xf numFmtId="3" fontId="2" fillId="6" borderId="3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3" fontId="0" fillId="6" borderId="3" xfId="0" applyNumberFormat="1" applyFont="1" applyFill="1" applyBorder="1" applyAlignment="1">
      <alignment vertical="top" wrapText="1"/>
    </xf>
    <xf numFmtId="3" fontId="2" fillId="6" borderId="3" xfId="0" applyNumberFormat="1" applyFont="1" applyFill="1" applyBorder="1" applyAlignment="1">
      <alignment horizontal="center" wrapText="1"/>
    </xf>
    <xf numFmtId="0" fontId="5" fillId="0" borderId="3" xfId="0" applyFont="1" applyBorder="1"/>
    <xf numFmtId="3" fontId="5" fillId="0" borderId="3" xfId="0" applyNumberFormat="1" applyFont="1" applyBorder="1"/>
    <xf numFmtId="0" fontId="5" fillId="0" borderId="1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3" fontId="0" fillId="0" borderId="1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textRotation="180"/>
    </xf>
    <xf numFmtId="0" fontId="1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textRotation="180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textRotation="180"/>
    </xf>
    <xf numFmtId="165" fontId="9" fillId="0" borderId="0" xfId="0" applyNumberFormat="1" applyFont="1" applyFill="1" applyBorder="1" applyAlignment="1">
      <alignment horizontal="center" vertical="top" wrapText="1"/>
    </xf>
    <xf numFmtId="165" fontId="13" fillId="0" borderId="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right" vertical="top" wrapText="1"/>
    </xf>
    <xf numFmtId="165" fontId="5" fillId="0" borderId="12" xfId="0" applyNumberFormat="1" applyFont="1" applyFill="1" applyBorder="1" applyAlignment="1">
      <alignment horizontal="right" vertical="top" wrapText="1"/>
    </xf>
    <xf numFmtId="165" fontId="5" fillId="0" borderId="11" xfId="0" applyNumberFormat="1" applyFont="1" applyFill="1" applyBorder="1" applyAlignment="1">
      <alignment horizontal="left" vertical="top" wrapText="1"/>
    </xf>
    <xf numFmtId="165" fontId="5" fillId="0" borderId="11" xfId="0" applyNumberFormat="1" applyFont="1" applyFill="1" applyBorder="1" applyAlignment="1">
      <alignment horizontal="right" vertical="top" wrapText="1"/>
    </xf>
    <xf numFmtId="165" fontId="9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center" wrapText="1"/>
    </xf>
    <xf numFmtId="0" fontId="10" fillId="0" borderId="7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right" vertical="top" wrapText="1"/>
    </xf>
    <xf numFmtId="0" fontId="38" fillId="0" borderId="8" xfId="0" applyFont="1" applyFill="1" applyBorder="1" applyAlignment="1">
      <alignment wrapText="1"/>
    </xf>
    <xf numFmtId="2" fontId="38" fillId="0" borderId="4" xfId="0" applyNumberFormat="1" applyFont="1" applyFill="1" applyBorder="1"/>
    <xf numFmtId="2" fontId="38" fillId="0" borderId="3" xfId="0" applyNumberFormat="1" applyFont="1" applyFill="1" applyBorder="1"/>
    <xf numFmtId="0" fontId="39" fillId="0" borderId="8" xfId="0" applyFont="1" applyBorder="1" applyAlignment="1">
      <alignment vertical="center" wrapText="1"/>
    </xf>
    <xf numFmtId="43" fontId="39" fillId="0" borderId="4" xfId="0" applyNumberFormat="1" applyFont="1" applyBorder="1" applyAlignment="1">
      <alignment vertical="center"/>
    </xf>
    <xf numFmtId="2" fontId="0" fillId="0" borderId="3" xfId="0" applyNumberFormat="1" applyBorder="1"/>
  </cellXfs>
  <cellStyles count="2">
    <cellStyle name="Comma" xfId="1" builtinId="3"/>
    <cellStyle name="Normal" xfId="0" builtinId="0"/>
  </cellStyles>
  <dxfs count="116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alignment horizontal="general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alignment horizontal="general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alignment horizontal="general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numFmt numFmtId="33" formatCode="_(* #,##0_);_(* \(#,##0\);_(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3" formatCode="_(* #,##0_);_(* \(#,##0\);_(* &quot;-&quot;_);_(@_)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3" formatCode="_(* #,##0_);_(* \(#,##0\);_(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3" formatCode="_(* #,##0_);_(* \(#,##0\);_(* &quot;-&quot;_);_(@_)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3" formatCode="_(* #,##0_);_(* \(#,##0\);_(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left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3" formatCode="_(* #,##0_);_(* \(#,##0\);_(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indent="0" relativeIndent="255" justifyLastLine="0" shrinkToFit="0" readingOrder="0"/>
    </dxf>
    <dxf>
      <numFmt numFmtId="33" formatCode="_(* #,##0_);_(* \(#,##0\);_(* &quot;-&quot;_);_(@_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bottom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3" formatCode="_(* #,##0_);_(* \(#,##0\);_(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indent="0" relativeIndent="255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9" Type="http://schemas.openxmlformats.org/officeDocument/2006/relationships/worksheet" Target="worksheets/sheet37.xml"/><Relationship Id="rId21" Type="http://schemas.openxmlformats.org/officeDocument/2006/relationships/worksheet" Target="worksheets/sheet19.xml"/><Relationship Id="rId34" Type="http://schemas.openxmlformats.org/officeDocument/2006/relationships/worksheet" Target="worksheets/sheet32.xml"/><Relationship Id="rId42" Type="http://schemas.openxmlformats.org/officeDocument/2006/relationships/worksheet" Target="worksheets/sheet40.xml"/><Relationship Id="rId47" Type="http://schemas.openxmlformats.org/officeDocument/2006/relationships/worksheet" Target="worksheets/sheet45.xml"/><Relationship Id="rId50" Type="http://schemas.openxmlformats.org/officeDocument/2006/relationships/worksheet" Target="worksheets/sheet48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41" Type="http://schemas.openxmlformats.org/officeDocument/2006/relationships/worksheet" Target="worksheets/sheet39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37" Type="http://schemas.openxmlformats.org/officeDocument/2006/relationships/worksheet" Target="worksheets/sheet35.xml"/><Relationship Id="rId40" Type="http://schemas.openxmlformats.org/officeDocument/2006/relationships/worksheet" Target="worksheets/sheet38.xml"/><Relationship Id="rId45" Type="http://schemas.openxmlformats.org/officeDocument/2006/relationships/worksheet" Target="worksheets/sheet43.xml"/><Relationship Id="rId53" Type="http://schemas.openxmlformats.org/officeDocument/2006/relationships/externalLink" Target="externalLinks/externalLink1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worksheet" Target="worksheets/sheet34.xml"/><Relationship Id="rId49" Type="http://schemas.openxmlformats.org/officeDocument/2006/relationships/worksheet" Target="worksheets/sheet47.xml"/><Relationship Id="rId57" Type="http://schemas.openxmlformats.org/officeDocument/2006/relationships/pivotCacheDefinition" Target="pivotCache/pivotCacheDefinition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31" Type="http://schemas.openxmlformats.org/officeDocument/2006/relationships/worksheet" Target="worksheets/sheet29.xml"/><Relationship Id="rId44" Type="http://schemas.openxmlformats.org/officeDocument/2006/relationships/worksheet" Target="worksheets/sheet42.xml"/><Relationship Id="rId52" Type="http://schemas.openxmlformats.org/officeDocument/2006/relationships/worksheet" Target="worksheets/sheet50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Relationship Id="rId43" Type="http://schemas.openxmlformats.org/officeDocument/2006/relationships/worksheet" Target="worksheets/sheet41.xml"/><Relationship Id="rId48" Type="http://schemas.openxmlformats.org/officeDocument/2006/relationships/worksheet" Target="worksheets/sheet46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4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worksheet" Target="worksheets/sheet31.xml"/><Relationship Id="rId38" Type="http://schemas.openxmlformats.org/officeDocument/2006/relationships/worksheet" Target="worksheets/sheet36.xml"/><Relationship Id="rId46" Type="http://schemas.openxmlformats.org/officeDocument/2006/relationships/worksheet" Target="worksheets/sheet44.xml"/><Relationship Id="rId5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lang="en-US"/>
            </a:pPr>
            <a:r>
              <a:rPr lang="en-US"/>
              <a:t> Part A -Receipt and Expenditure in Crores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'[1]Receipt- Expend'!$B$1</c:f>
              <c:strCache>
                <c:ptCount val="1"/>
                <c:pt idx="0">
                  <c:v> Grand ToatalReceipt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'[1]Receipt- Expend'!$A$2</c:f>
              <c:strCache>
                <c:ptCount val="1"/>
                <c:pt idx="0">
                  <c:v>Sum of Budget Provison 2019-20</c:v>
                </c:pt>
              </c:strCache>
            </c:strRef>
          </c:cat>
          <c:val>
            <c:numRef>
              <c:f>'[1]Receipt- Expend'!$B$2</c:f>
              <c:numCache>
                <c:formatCode>General</c:formatCode>
                <c:ptCount val="1"/>
                <c:pt idx="0">
                  <c:v>137.0080006</c:v>
                </c:pt>
              </c:numCache>
            </c:numRef>
          </c:val>
        </c:ser>
        <c:ser>
          <c:idx val="1"/>
          <c:order val="1"/>
          <c:tx>
            <c:strRef>
              <c:f>'[1]Receipt- Expend'!$C$1</c:f>
              <c:strCache>
                <c:ptCount val="1"/>
                <c:pt idx="0">
                  <c:v> Grand Toatal Expenditure</c:v>
                </c:pt>
              </c:strCache>
            </c:strRef>
          </c:tx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'[1]Receipt- Expend'!$A$2</c:f>
              <c:strCache>
                <c:ptCount val="1"/>
                <c:pt idx="0">
                  <c:v>Sum of Budget Provison 2019-20</c:v>
                </c:pt>
              </c:strCache>
            </c:strRef>
          </c:cat>
          <c:val>
            <c:numRef>
              <c:f>'[1]Receipt- Expend'!$C$2</c:f>
              <c:numCache>
                <c:formatCode>General</c:formatCode>
                <c:ptCount val="1"/>
                <c:pt idx="0">
                  <c:v>280.601</c:v>
                </c:pt>
              </c:numCache>
            </c:numRef>
          </c:val>
        </c:ser>
        <c:axId val="74569984"/>
        <c:axId val="74579968"/>
      </c:barChart>
      <c:catAx>
        <c:axId val="745699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579968"/>
        <c:crosses val="autoZero"/>
        <c:auto val="1"/>
        <c:lblAlgn val="ctr"/>
        <c:lblOffset val="100"/>
      </c:catAx>
      <c:valAx>
        <c:axId val="74579968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45699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 baseline="0"/>
              <a:t> Grants Receipts and Expenditure</a:t>
            </a:r>
          </a:p>
          <a:p>
            <a:pPr>
              <a:defRPr lang="en-US"/>
            </a:pPr>
            <a:r>
              <a:rPr lang="en-US" baseline="0"/>
              <a:t> Part - C</a:t>
            </a:r>
            <a:endParaRPr lang="en-US"/>
          </a:p>
        </c:rich>
      </c:tx>
      <c:layout>
        <c:manualLayout>
          <c:xMode val="edge"/>
          <c:yMode val="edge"/>
          <c:x val="0.22492740015755094"/>
          <c:y val="0"/>
        </c:manualLayout>
      </c:layout>
    </c:title>
    <c:plotArea>
      <c:layout>
        <c:manualLayout>
          <c:layoutTarget val="inner"/>
          <c:xMode val="edge"/>
          <c:yMode val="edge"/>
          <c:x val="0.16499445483096986"/>
          <c:y val="0.20346619643719885"/>
          <c:w val="0.58751386292257857"/>
          <c:h val="0.66330522431924666"/>
        </c:manualLayout>
      </c:layout>
      <c:barChart>
        <c:barDir val="col"/>
        <c:grouping val="clustered"/>
        <c:ser>
          <c:idx val="0"/>
          <c:order val="0"/>
          <c:tx>
            <c:strRef>
              <c:f>'Part C Charts'!$B$1</c:f>
              <c:strCache>
                <c:ptCount val="1"/>
                <c:pt idx="0">
                  <c:v>RECEIPTS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 C Charts'!$A$2</c:f>
              <c:strCache>
                <c:ptCount val="1"/>
                <c:pt idx="0">
                  <c:v>Budget Provison 2019-20</c:v>
                </c:pt>
              </c:strCache>
            </c:strRef>
          </c:cat>
          <c:val>
            <c:numRef>
              <c:f>'Part C Charts'!$B$2</c:f>
              <c:numCache>
                <c:formatCode>_(* #,##0_);_(* \(#,##0\);_(* "-"_);_(@_)</c:formatCode>
                <c:ptCount val="1"/>
                <c:pt idx="0">
                  <c:v>67120000</c:v>
                </c:pt>
              </c:numCache>
            </c:numRef>
          </c:val>
        </c:ser>
        <c:ser>
          <c:idx val="1"/>
          <c:order val="1"/>
          <c:tx>
            <c:strRef>
              <c:f>'Part C Charts'!$C$1</c:f>
              <c:strCache>
                <c:ptCount val="1"/>
                <c:pt idx="0">
                  <c:v>Expenditure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 C Charts'!$A$2</c:f>
              <c:strCache>
                <c:ptCount val="1"/>
                <c:pt idx="0">
                  <c:v>Budget Provison 2019-20</c:v>
                </c:pt>
              </c:strCache>
            </c:strRef>
          </c:cat>
          <c:val>
            <c:numRef>
              <c:f>'Part C Charts'!$C$2</c:f>
              <c:numCache>
                <c:formatCode>_(* #,##0_);_(* \(#,##0\);_(* "-"_);_(@_)</c:formatCode>
                <c:ptCount val="1"/>
                <c:pt idx="0">
                  <c:v>67120000</c:v>
                </c:pt>
              </c:numCache>
            </c:numRef>
          </c:val>
        </c:ser>
        <c:dLbls>
          <c:showVal val="1"/>
        </c:dLbls>
        <c:overlap val="-25"/>
        <c:axId val="77784576"/>
        <c:axId val="77786112"/>
      </c:barChart>
      <c:catAx>
        <c:axId val="777845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786112"/>
        <c:crosses val="autoZero"/>
        <c:auto val="1"/>
        <c:lblAlgn val="ctr"/>
        <c:lblOffset val="100"/>
      </c:catAx>
      <c:valAx>
        <c:axId val="77786112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tickLblPos val="none"/>
        <c:crossAx val="7778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723203806775658"/>
          <c:y val="0.16611234294161123"/>
          <c:w val="0.30540196199088576"/>
          <c:h val="6.6825252719241585E-2"/>
        </c:manualLayout>
      </c:layout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Receipt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'Pie Charts Receipt'!$C$2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1.9192417790676541E-3"/>
                  <c:y val="-4.710706051246356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483818877945345"/>
                  <c:y val="-5.972605928863942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532885072677096"/>
                  <c:y val="-2.0217447075963277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433280073612515E-2"/>
                  <c:y val="-3.140224378527171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111699368680403E-2"/>
                  <c:y val="-3.5005147476351983E-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59236390415227E-2"/>
                  <c:y val="6.974596925384353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'Pie Charts Receipt'!$A$3:$B$8</c:f>
              <c:multiLvlStrCache>
                <c:ptCount val="6"/>
                <c:lvl>
                  <c:pt idx="0">
                    <c:v>Examination Divison </c:v>
                  </c:pt>
                  <c:pt idx="1">
                    <c:v>School Of Humanities</c:v>
                  </c:pt>
                  <c:pt idx="2">
                    <c:v>Student Service Division </c:v>
                  </c:pt>
                  <c:pt idx="3">
                    <c:v>School Of Commerce &amp; Mgt.</c:v>
                  </c:pt>
                  <c:pt idx="4">
                    <c:v>School Of Continuning Education </c:v>
                  </c:pt>
                  <c:pt idx="5">
                    <c:v>Other Department</c:v>
                  </c:pt>
                </c:lvl>
                <c:lvl>
                  <c:pt idx="0">
                    <c:v>A.2.R</c:v>
                  </c:pt>
                  <c:pt idx="1">
                    <c:v>A.23.R</c:v>
                  </c:pt>
                  <c:pt idx="2">
                    <c:v>A.11.R</c:v>
                  </c:pt>
                  <c:pt idx="3">
                    <c:v>A.24.R</c:v>
                  </c:pt>
                  <c:pt idx="4">
                    <c:v>A.25.R</c:v>
                  </c:pt>
                </c:lvl>
              </c:multiLvlStrCache>
            </c:multiLvlStrRef>
          </c:cat>
          <c:val>
            <c:numRef>
              <c:f>'Pie Charts Receipt'!$C$3:$C$8</c:f>
              <c:numCache>
                <c:formatCode>#,##0</c:formatCode>
                <c:ptCount val="6"/>
                <c:pt idx="0">
                  <c:v>536370000</c:v>
                </c:pt>
                <c:pt idx="1">
                  <c:v>163140000</c:v>
                </c:pt>
                <c:pt idx="2">
                  <c:v>134910000</c:v>
                </c:pt>
                <c:pt idx="3">
                  <c:v>137450000</c:v>
                </c:pt>
                <c:pt idx="4">
                  <c:v>137760000</c:v>
                </c:pt>
                <c:pt idx="5">
                  <c:v>260450000</c:v>
                </c:pt>
              </c:numCache>
            </c:numRef>
          </c:val>
        </c:ser>
        <c:ser>
          <c:idx val="1"/>
          <c:order val="1"/>
          <c:tx>
            <c:strRef>
              <c:f>'Pie Charts Receipt'!$D$2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'Pie Charts Receipt'!$A$3:$B$8</c:f>
              <c:multiLvlStrCache>
                <c:ptCount val="6"/>
                <c:lvl>
                  <c:pt idx="0">
                    <c:v>Examination Divison </c:v>
                  </c:pt>
                  <c:pt idx="1">
                    <c:v>School Of Humanities</c:v>
                  </c:pt>
                  <c:pt idx="2">
                    <c:v>Student Service Division </c:v>
                  </c:pt>
                  <c:pt idx="3">
                    <c:v>School Of Commerce &amp; Mgt.</c:v>
                  </c:pt>
                  <c:pt idx="4">
                    <c:v>School Of Continuning Education </c:v>
                  </c:pt>
                  <c:pt idx="5">
                    <c:v>Other Department</c:v>
                  </c:pt>
                </c:lvl>
                <c:lvl>
                  <c:pt idx="0">
                    <c:v>A.2.R</c:v>
                  </c:pt>
                  <c:pt idx="1">
                    <c:v>A.23.R</c:v>
                  </c:pt>
                  <c:pt idx="2">
                    <c:v>A.11.R</c:v>
                  </c:pt>
                  <c:pt idx="3">
                    <c:v>A.24.R</c:v>
                  </c:pt>
                  <c:pt idx="4">
                    <c:v>A.25.R</c:v>
                  </c:pt>
                </c:lvl>
              </c:multiLvlStrCache>
            </c:multiLvlStrRef>
          </c:cat>
          <c:val>
            <c:numRef>
              <c:f>'Pie Charts Receipt'!$D$3:$D$8</c:f>
              <c:numCache>
                <c:formatCode>General</c:formatCode>
                <c:ptCount val="6"/>
                <c:pt idx="0">
                  <c:v>39.15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19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  <c:dispBlanksAs val="zero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[BUDGETFINAL 28.03.19_charts (2).xlsx]Receipt Charts!PivotTable1</c:name>
    <c:fmtId val="0"/>
  </c:pivotSource>
  <c:chart>
    <c:title>
      <c:tx>
        <c:rich>
          <a:bodyPr/>
          <a:lstStyle/>
          <a:p>
            <a:pPr>
              <a:defRPr lang="en-US"/>
            </a:pPr>
            <a:r>
              <a:rPr lang="en-US"/>
              <a:t>Total</a:t>
            </a:r>
            <a:r>
              <a:rPr lang="en-US" baseline="0"/>
              <a:t> Receipts</a:t>
            </a:r>
            <a:endParaRPr lang="en-US"/>
          </a:p>
        </c:rich>
      </c:tx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84720659917694"/>
          <c:y val="0.10883345798902352"/>
          <c:w val="0.50352305961754751"/>
          <c:h val="0.77041143765695774"/>
        </c:manualLayout>
      </c:layout>
      <c:barChart>
        <c:barDir val="col"/>
        <c:grouping val="clustered"/>
        <c:ser>
          <c:idx val="0"/>
          <c:order val="0"/>
          <c:tx>
            <c:strRef>
              <c:f>'Receipt Charts'!$C$3:$C$4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'Receipt Charts'!$A$5:$B$34</c:f>
              <c:multiLvlStrCache>
                <c:ptCount val="29"/>
                <c:lvl>
                  <c:pt idx="0">
                    <c:v>Regional Centre Nagpur</c:v>
                  </c:pt>
                  <c:pt idx="1">
                    <c:v>Adminstration Division </c:v>
                  </c:pt>
                  <c:pt idx="2">
                    <c:v>Student Welfare</c:v>
                  </c:pt>
                  <c:pt idx="3">
                    <c:v>Student Service Division </c:v>
                  </c:pt>
                  <c:pt idx="4">
                    <c:v>Regional Centre Amravati </c:v>
                  </c:pt>
                  <c:pt idx="5">
                    <c:v>Regional Centre Aurangabad </c:v>
                  </c:pt>
                  <c:pt idx="6">
                    <c:v>Regional Centre  Nashik</c:v>
                  </c:pt>
                  <c:pt idx="7">
                    <c:v>Regional Centre Nanded </c:v>
                  </c:pt>
                  <c:pt idx="8">
                    <c:v>Regional Centre Pune </c:v>
                  </c:pt>
                  <c:pt idx="9">
                    <c:v>Examination Divison </c:v>
                  </c:pt>
                  <c:pt idx="10">
                    <c:v>Regional Centre Mumbai </c:v>
                  </c:pt>
                  <c:pt idx="11">
                    <c:v>Regional Centre Kolhapur  </c:v>
                  </c:pt>
                  <c:pt idx="12">
                    <c:v>School Of Education </c:v>
                  </c:pt>
                  <c:pt idx="13">
                    <c:v>School Of Humanities</c:v>
                  </c:pt>
                  <c:pt idx="14">
                    <c:v>School Of Commerce &amp; Mgt.</c:v>
                  </c:pt>
                  <c:pt idx="15">
                    <c:v>School Of Continuning Education </c:v>
                  </c:pt>
                  <c:pt idx="16">
                    <c:v>School Of Computer Science</c:v>
                  </c:pt>
                  <c:pt idx="17">
                    <c:v>School Of Science &amp; Technology</c:v>
                  </c:pt>
                  <c:pt idx="18">
                    <c:v>School Of Agriculture Science</c:v>
                  </c:pt>
                  <c:pt idx="19">
                    <c:v>School Of Health Science</c:v>
                  </c:pt>
                  <c:pt idx="20">
                    <c:v>Evaluation division</c:v>
                  </c:pt>
                  <c:pt idx="21">
                    <c:v>Academic Service Division </c:v>
                  </c:pt>
                  <c:pt idx="22">
                    <c:v>K.V.K. (YCMOU)</c:v>
                  </c:pt>
                  <c:pt idx="23">
                    <c:v>Finance Division</c:v>
                  </c:pt>
                  <c:pt idx="24">
                    <c:v>University Works Deparment</c:v>
                  </c:pt>
                  <c:pt idx="25">
                    <c:v>Library &amp; Resource Centre</c:v>
                  </c:pt>
                  <c:pt idx="26">
                    <c:v>Print Production Centre</c:v>
                  </c:pt>
                  <c:pt idx="27">
                    <c:v>Audio -Video Centre</c:v>
                  </c:pt>
                  <c:pt idx="28">
                    <c:v>Computer Centre</c:v>
                  </c:pt>
                </c:lvl>
                <c:lvl>
                  <c:pt idx="0">
                    <c:v>A. 15.R</c:v>
                  </c:pt>
                  <c:pt idx="1">
                    <c:v>A.1.R</c:v>
                  </c:pt>
                  <c:pt idx="2">
                    <c:v>A.10.R</c:v>
                  </c:pt>
                  <c:pt idx="3">
                    <c:v>A.11.R</c:v>
                  </c:pt>
                  <c:pt idx="4">
                    <c:v>A.12.R</c:v>
                  </c:pt>
                  <c:pt idx="5">
                    <c:v>A.13.R</c:v>
                  </c:pt>
                  <c:pt idx="6">
                    <c:v>A.14.R</c:v>
                  </c:pt>
                  <c:pt idx="7">
                    <c:v>A.16.R</c:v>
                  </c:pt>
                  <c:pt idx="8">
                    <c:v>A.17.R</c:v>
                  </c:pt>
                  <c:pt idx="9">
                    <c:v>A.2.R</c:v>
                  </c:pt>
                  <c:pt idx="10">
                    <c:v>A.20.R</c:v>
                  </c:pt>
                  <c:pt idx="11">
                    <c:v>A.21.R</c:v>
                  </c:pt>
                  <c:pt idx="12">
                    <c:v>A.22.R</c:v>
                  </c:pt>
                  <c:pt idx="13">
                    <c:v>A.23.R</c:v>
                  </c:pt>
                  <c:pt idx="14">
                    <c:v>A.24.R</c:v>
                  </c:pt>
                  <c:pt idx="15">
                    <c:v>A.25.R</c:v>
                  </c:pt>
                  <c:pt idx="16">
                    <c:v>A.26.R</c:v>
                  </c:pt>
                  <c:pt idx="17">
                    <c:v>A.27.R</c:v>
                  </c:pt>
                  <c:pt idx="18">
                    <c:v>A.28.R</c:v>
                  </c:pt>
                  <c:pt idx="19">
                    <c:v>A.29.R</c:v>
                  </c:pt>
                  <c:pt idx="20">
                    <c:v>A.3.R</c:v>
                  </c:pt>
                  <c:pt idx="21">
                    <c:v>A.30.R</c:v>
                  </c:pt>
                  <c:pt idx="22">
                    <c:v>A.31.R</c:v>
                  </c:pt>
                  <c:pt idx="23">
                    <c:v>A.4.R</c:v>
                  </c:pt>
                  <c:pt idx="24">
                    <c:v>A.5.R</c:v>
                  </c:pt>
                  <c:pt idx="25">
                    <c:v>A.6.R</c:v>
                  </c:pt>
                  <c:pt idx="26">
                    <c:v>A.7.R</c:v>
                  </c:pt>
                  <c:pt idx="27">
                    <c:v>A.8.R</c:v>
                  </c:pt>
                  <c:pt idx="28">
                    <c:v>A.9.R</c:v>
                  </c:pt>
                </c:lvl>
              </c:multiLvlStrCache>
            </c:multiLvlStrRef>
          </c:cat>
          <c:val>
            <c:numRef>
              <c:f>'Receipt Charts'!$C$5:$C$34</c:f>
              <c:numCache>
                <c:formatCode>General</c:formatCode>
                <c:ptCount val="29"/>
                <c:pt idx="0">
                  <c:v>20000</c:v>
                </c:pt>
                <c:pt idx="1">
                  <c:v>6120000</c:v>
                </c:pt>
                <c:pt idx="2">
                  <c:v>25210000</c:v>
                </c:pt>
                <c:pt idx="3">
                  <c:v>134910000</c:v>
                </c:pt>
                <c:pt idx="4">
                  <c:v>150000</c:v>
                </c:pt>
                <c:pt idx="5">
                  <c:v>30000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536370000</c:v>
                </c:pt>
                <c:pt idx="10">
                  <c:v>20000</c:v>
                </c:pt>
                <c:pt idx="11">
                  <c:v>20000</c:v>
                </c:pt>
                <c:pt idx="12">
                  <c:v>42930000</c:v>
                </c:pt>
                <c:pt idx="13">
                  <c:v>163140000</c:v>
                </c:pt>
                <c:pt idx="14">
                  <c:v>137450000</c:v>
                </c:pt>
                <c:pt idx="15">
                  <c:v>137760000</c:v>
                </c:pt>
                <c:pt idx="16">
                  <c:v>52550000</c:v>
                </c:pt>
                <c:pt idx="17">
                  <c:v>36110000</c:v>
                </c:pt>
                <c:pt idx="18">
                  <c:v>43950000</c:v>
                </c:pt>
                <c:pt idx="19">
                  <c:v>36810000</c:v>
                </c:pt>
                <c:pt idx="20">
                  <c:v>0</c:v>
                </c:pt>
                <c:pt idx="21">
                  <c:v>5840000</c:v>
                </c:pt>
                <c:pt idx="22">
                  <c:v>5300000</c:v>
                </c:pt>
                <c:pt idx="23">
                  <c:v>3670000</c:v>
                </c:pt>
                <c:pt idx="24">
                  <c:v>1460000</c:v>
                </c:pt>
                <c:pt idx="25">
                  <c:v>50000</c:v>
                </c:pt>
                <c:pt idx="26">
                  <c:v>120000</c:v>
                </c:pt>
                <c:pt idx="27">
                  <c:v>30000</c:v>
                </c:pt>
                <c:pt idx="28">
                  <c:v>0</c:v>
                </c:pt>
              </c:numCache>
            </c:numRef>
          </c:val>
        </c:ser>
        <c:axId val="78485760"/>
        <c:axId val="78516224"/>
      </c:barChart>
      <c:catAx>
        <c:axId val="784857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516224"/>
        <c:crosses val="autoZero"/>
        <c:auto val="1"/>
        <c:lblAlgn val="ctr"/>
        <c:lblOffset val="100"/>
      </c:catAx>
      <c:valAx>
        <c:axId val="785162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4857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Expinditure</a:t>
            </a:r>
          </a:p>
        </c:rich>
      </c:tx>
      <c:layout>
        <c:manualLayout>
          <c:xMode val="edge"/>
          <c:yMode val="edge"/>
          <c:x val="0.42950076508048496"/>
          <c:y val="1.240043040234026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741805345436452"/>
          <c:y val="8.5460868024408526E-2"/>
          <c:w val="0.60738465936841479"/>
          <c:h val="0.84700687730490021"/>
        </c:manualLayout>
      </c:layout>
      <c:pieChart>
        <c:varyColors val="1"/>
        <c:ser>
          <c:idx val="0"/>
          <c:order val="0"/>
          <c:tx>
            <c:strRef>
              <c:f>Expenditure!$B$4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4.7674085582351455E-3"/>
                  <c:y val="-8.61457702402584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EXAMINATION DIVISION
35%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087300746599667"/>
                  <c:y val="-9.18864351935218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UNIVERSITY WORKS DEPARTMENT 
29%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412144109788971E-2"/>
                  <c:y val="-6.5634695870916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PRINT PRODUCTION CENTRE
10%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337919643452741E-3"/>
                  <c:y val="-8.0519041148957766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LIBRARY &amp; RESOURCE CENTRE
6%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067452891258534E-3"/>
                  <c:y val="-1.8047265921281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STUDENTS SERVICES DIVISION 
5%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079175641161567E-2"/>
                  <c:y val="2.367028445768602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Expenditure!$A$5:$A$10</c:f>
              <c:strCache>
                <c:ptCount val="6"/>
                <c:pt idx="0">
                  <c:v>A.2.P</c:v>
                </c:pt>
                <c:pt idx="1">
                  <c:v>A.5.P</c:v>
                </c:pt>
                <c:pt idx="2">
                  <c:v>A.7.P</c:v>
                </c:pt>
                <c:pt idx="3">
                  <c:v>A.1.P</c:v>
                </c:pt>
                <c:pt idx="4">
                  <c:v>A.11.P</c:v>
                </c:pt>
                <c:pt idx="5">
                  <c:v>Other</c:v>
                </c:pt>
              </c:strCache>
            </c:strRef>
          </c:cat>
          <c:val>
            <c:numRef>
              <c:f>Expenditure!$B$5:$B$10</c:f>
              <c:numCache>
                <c:formatCode>#,##0</c:formatCode>
                <c:ptCount val="6"/>
                <c:pt idx="0">
                  <c:v>986880000</c:v>
                </c:pt>
                <c:pt idx="1">
                  <c:v>824180000</c:v>
                </c:pt>
                <c:pt idx="2">
                  <c:v>272200000</c:v>
                </c:pt>
                <c:pt idx="3">
                  <c:v>180160000</c:v>
                </c:pt>
                <c:pt idx="4">
                  <c:v>134260000</c:v>
                </c:pt>
                <c:pt idx="5">
                  <c:v>408330000</c:v>
                </c:pt>
              </c:numCache>
            </c:numRef>
          </c:val>
        </c:ser>
        <c:ser>
          <c:idx val="1"/>
          <c:order val="1"/>
          <c:tx>
            <c:strRef>
              <c:f>Expenditure!$C$4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Expenditure!$A$5:$A$10</c:f>
              <c:strCache>
                <c:ptCount val="6"/>
                <c:pt idx="0">
                  <c:v>A.2.P</c:v>
                </c:pt>
                <c:pt idx="1">
                  <c:v>A.5.P</c:v>
                </c:pt>
                <c:pt idx="2">
                  <c:v>A.7.P</c:v>
                </c:pt>
                <c:pt idx="3">
                  <c:v>A.1.P</c:v>
                </c:pt>
                <c:pt idx="4">
                  <c:v>A.11.P</c:v>
                </c:pt>
                <c:pt idx="5">
                  <c:v>Other</c:v>
                </c:pt>
              </c:strCache>
            </c:strRef>
          </c:cat>
          <c:val>
            <c:numRef>
              <c:f>Expenditure!$C$5:$C$10</c:f>
              <c:numCache>
                <c:formatCode>General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15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[BUDGETFINAL 28.03.19_charts (2).xlsx]Expinditure Total!PivotTable1</c:name>
    <c:fmtId val="0"/>
  </c:pivotSource>
  <c:chart>
    <c:title>
      <c:tx>
        <c:rich>
          <a:bodyPr/>
          <a:lstStyle/>
          <a:p>
            <a:pPr>
              <a:defRPr lang="en-US"/>
            </a:pPr>
            <a:r>
              <a:rPr lang="en-US"/>
              <a:t>Total</a:t>
            </a:r>
            <a:r>
              <a:rPr lang="en-US" baseline="0"/>
              <a:t> Expinditure</a:t>
            </a:r>
            <a:endParaRPr lang="en-US"/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956443940670601"/>
          <c:y val="0.11543909455535151"/>
          <c:w val="0.50002870428089663"/>
          <c:h val="0.75403373102324811"/>
        </c:manualLayout>
      </c:layout>
      <c:barChart>
        <c:barDir val="col"/>
        <c:grouping val="clustered"/>
        <c:ser>
          <c:idx val="0"/>
          <c:order val="0"/>
          <c:tx>
            <c:strRef>
              <c:f>'Expinditure Total'!$B$3:$B$4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'Expinditure Total'!$A$5:$A$34</c:f>
              <c:strCache>
                <c:ptCount val="29"/>
                <c:pt idx="0">
                  <c:v>A. 15.P</c:v>
                </c:pt>
                <c:pt idx="1">
                  <c:v>A.1.P</c:v>
                </c:pt>
                <c:pt idx="2">
                  <c:v>A.10.P</c:v>
                </c:pt>
                <c:pt idx="3">
                  <c:v>A.11.P</c:v>
                </c:pt>
                <c:pt idx="4">
                  <c:v>A.12.P</c:v>
                </c:pt>
                <c:pt idx="5">
                  <c:v>A.13.P</c:v>
                </c:pt>
                <c:pt idx="6">
                  <c:v>A.14.P</c:v>
                </c:pt>
                <c:pt idx="7">
                  <c:v>A.16.P</c:v>
                </c:pt>
                <c:pt idx="8">
                  <c:v>A.17.P</c:v>
                </c:pt>
                <c:pt idx="9">
                  <c:v>A.2.P</c:v>
                </c:pt>
                <c:pt idx="10">
                  <c:v>A.20.P</c:v>
                </c:pt>
                <c:pt idx="11">
                  <c:v>A.21.P</c:v>
                </c:pt>
                <c:pt idx="12">
                  <c:v>A.22.P</c:v>
                </c:pt>
                <c:pt idx="13">
                  <c:v>A.23.P</c:v>
                </c:pt>
                <c:pt idx="14">
                  <c:v>A.24.P</c:v>
                </c:pt>
                <c:pt idx="15">
                  <c:v>A.25.P</c:v>
                </c:pt>
                <c:pt idx="16">
                  <c:v>A.26.P</c:v>
                </c:pt>
                <c:pt idx="17">
                  <c:v>A.27.P</c:v>
                </c:pt>
                <c:pt idx="18">
                  <c:v>A.28.P</c:v>
                </c:pt>
                <c:pt idx="19">
                  <c:v>A.29.P</c:v>
                </c:pt>
                <c:pt idx="20">
                  <c:v>A.3.P</c:v>
                </c:pt>
                <c:pt idx="21">
                  <c:v>A.30.P</c:v>
                </c:pt>
                <c:pt idx="22">
                  <c:v>A.31.P</c:v>
                </c:pt>
                <c:pt idx="23">
                  <c:v>A.4.P</c:v>
                </c:pt>
                <c:pt idx="24">
                  <c:v>A.5.P</c:v>
                </c:pt>
                <c:pt idx="25">
                  <c:v>A.6.P</c:v>
                </c:pt>
                <c:pt idx="26">
                  <c:v>A.7.P</c:v>
                </c:pt>
                <c:pt idx="27">
                  <c:v>A.8.P</c:v>
                </c:pt>
                <c:pt idx="28">
                  <c:v>A.9.P</c:v>
                </c:pt>
              </c:strCache>
            </c:strRef>
          </c:cat>
          <c:val>
            <c:numRef>
              <c:f>'Expinditure Total'!$B$5:$B$34</c:f>
              <c:numCache>
                <c:formatCode>General</c:formatCode>
                <c:ptCount val="29"/>
                <c:pt idx="0">
                  <c:v>7250000</c:v>
                </c:pt>
                <c:pt idx="1">
                  <c:v>180160000</c:v>
                </c:pt>
                <c:pt idx="2">
                  <c:v>20410000</c:v>
                </c:pt>
                <c:pt idx="3">
                  <c:v>134260000</c:v>
                </c:pt>
                <c:pt idx="4">
                  <c:v>12065000</c:v>
                </c:pt>
                <c:pt idx="5">
                  <c:v>9880000</c:v>
                </c:pt>
                <c:pt idx="6">
                  <c:v>12880000</c:v>
                </c:pt>
                <c:pt idx="7">
                  <c:v>7065000</c:v>
                </c:pt>
                <c:pt idx="8">
                  <c:v>7050000</c:v>
                </c:pt>
                <c:pt idx="9">
                  <c:v>986880000</c:v>
                </c:pt>
                <c:pt idx="10">
                  <c:v>7120000</c:v>
                </c:pt>
                <c:pt idx="11">
                  <c:v>8030000</c:v>
                </c:pt>
                <c:pt idx="12">
                  <c:v>36370000</c:v>
                </c:pt>
                <c:pt idx="13">
                  <c:v>31300000</c:v>
                </c:pt>
                <c:pt idx="14">
                  <c:v>22620000</c:v>
                </c:pt>
                <c:pt idx="15">
                  <c:v>22120000</c:v>
                </c:pt>
                <c:pt idx="16">
                  <c:v>16950000</c:v>
                </c:pt>
                <c:pt idx="17">
                  <c:v>25940000</c:v>
                </c:pt>
                <c:pt idx="18">
                  <c:v>15050000</c:v>
                </c:pt>
                <c:pt idx="19">
                  <c:v>7660000</c:v>
                </c:pt>
                <c:pt idx="20">
                  <c:v>25240000</c:v>
                </c:pt>
                <c:pt idx="21">
                  <c:v>11960000</c:v>
                </c:pt>
                <c:pt idx="22">
                  <c:v>10930000</c:v>
                </c:pt>
                <c:pt idx="23">
                  <c:v>25460000</c:v>
                </c:pt>
                <c:pt idx="24">
                  <c:v>824180000</c:v>
                </c:pt>
                <c:pt idx="25">
                  <c:v>14980000</c:v>
                </c:pt>
                <c:pt idx="26">
                  <c:v>272200000</c:v>
                </c:pt>
                <c:pt idx="27">
                  <c:v>27790000</c:v>
                </c:pt>
                <c:pt idx="28">
                  <c:v>22210000</c:v>
                </c:pt>
              </c:numCache>
            </c:numRef>
          </c:val>
        </c:ser>
        <c:axId val="79872000"/>
        <c:axId val="79873536"/>
      </c:barChart>
      <c:catAx>
        <c:axId val="798720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873536"/>
        <c:crosses val="autoZero"/>
        <c:auto val="1"/>
        <c:lblAlgn val="ctr"/>
        <c:lblOffset val="100"/>
      </c:catAx>
      <c:valAx>
        <c:axId val="798735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8720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Revenue and Capital</a:t>
            </a:r>
            <a:r>
              <a:rPr lang="en-US" baseline="0"/>
              <a:t> Expenditure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3407594605037441"/>
          <c:y val="0.19660295732917119"/>
          <c:w val="0.59178565969812646"/>
          <c:h val="0.60125587606961328"/>
        </c:manualLayout>
      </c:layout>
      <c:barChart>
        <c:barDir val="col"/>
        <c:grouping val="percentStacked"/>
        <c:ser>
          <c:idx val="2"/>
          <c:order val="0"/>
          <c:tx>
            <c:strRef>
              <c:f>'[1]Receipt- Expend'!$J$2</c:f>
              <c:strCache>
                <c:ptCount val="1"/>
                <c:pt idx="0">
                  <c:v>Capital Expenditure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showSerName val="1"/>
          </c:dLbls>
          <c:cat>
            <c:strRef>
              <c:f>'[1]Receipt- Expend'!$I$3</c:f>
              <c:strCache>
                <c:ptCount val="1"/>
                <c:pt idx="0">
                  <c:v>Sum of Budget Provison  2019-20</c:v>
                </c:pt>
              </c:strCache>
            </c:strRef>
          </c:cat>
          <c:val>
            <c:numRef>
              <c:f>'[1]Receipt- Expend'!$J$3</c:f>
              <c:numCache>
                <c:formatCode>General</c:formatCode>
                <c:ptCount val="1"/>
                <c:pt idx="0">
                  <c:v>82.51</c:v>
                </c:pt>
              </c:numCache>
            </c:numRef>
          </c:val>
        </c:ser>
        <c:ser>
          <c:idx val="0"/>
          <c:order val="1"/>
          <c:tx>
            <c:strRef>
              <c:f>'[1]Receipt- Expend'!$K$2</c:f>
              <c:strCache>
                <c:ptCount val="1"/>
                <c:pt idx="0">
                  <c:v>Revenue Expenditure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showSerName val="1"/>
          </c:dLbls>
          <c:cat>
            <c:strRef>
              <c:f>'[1]Receipt- Expend'!$I$3</c:f>
              <c:strCache>
                <c:ptCount val="1"/>
                <c:pt idx="0">
                  <c:v>Sum of Budget Provison  2019-20</c:v>
                </c:pt>
              </c:strCache>
            </c:strRef>
          </c:cat>
          <c:val>
            <c:numRef>
              <c:f>'[1]Receipt- Expend'!$K$3</c:f>
              <c:numCache>
                <c:formatCode>General</c:formatCode>
                <c:ptCount val="1"/>
                <c:pt idx="0">
                  <c:v>198.09100000000001</c:v>
                </c:pt>
              </c:numCache>
            </c:numRef>
          </c:val>
        </c:ser>
        <c:dLbls>
          <c:showVal val="1"/>
        </c:dLbls>
        <c:overlap val="100"/>
        <c:axId val="74610176"/>
        <c:axId val="74611712"/>
      </c:barChart>
      <c:catAx>
        <c:axId val="746101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611712"/>
        <c:crosses val="autoZero"/>
        <c:auto val="1"/>
        <c:lblAlgn val="ctr"/>
        <c:lblOffset val="100"/>
      </c:catAx>
      <c:valAx>
        <c:axId val="74611712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7461017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Receipt Provision For 2019-20</a:t>
            </a:r>
          </a:p>
        </c:rich>
      </c:tx>
      <c:layout>
        <c:manualLayout>
          <c:xMode val="edge"/>
          <c:yMode val="edge"/>
          <c:x val="0.19499300087489096"/>
          <c:y val="0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'Headwise Charts'!$B$1</c:f>
              <c:strCache>
                <c:ptCount val="1"/>
                <c:pt idx="0">
                  <c:v>Budget 2019-20</c:v>
                </c:pt>
              </c:strCache>
            </c:strRef>
          </c:tx>
          <c:dLbls>
            <c:dLbl>
              <c:idx val="0"/>
              <c:layout>
                <c:manualLayout>
                  <c:x val="2.116349518810149E-2"/>
                  <c:y val="-9.597635247050448E-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737204724409523E-2"/>
                  <c:y val="5.525911202847207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3193350831146303E-2"/>
                  <c:y val="1.086028560946014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'Headwise Charts'!$A$2:$A$7</c:f>
              <c:strCache>
                <c:ptCount val="6"/>
                <c:pt idx="0">
                  <c:v>Academic Fee</c:v>
                </c:pt>
                <c:pt idx="1">
                  <c:v>Examination Fee</c:v>
                </c:pt>
                <c:pt idx="2">
                  <c:v>Other Receipts</c:v>
                </c:pt>
                <c:pt idx="3">
                  <c:v>Other Fees</c:v>
                </c:pt>
                <c:pt idx="4">
                  <c:v>Study centre Receipts</c:v>
                </c:pt>
                <c:pt idx="5">
                  <c:v>KVK Receipts</c:v>
                </c:pt>
              </c:strCache>
            </c:strRef>
          </c:cat>
          <c:val>
            <c:numRef>
              <c:f>'Headwise Charts'!$B$2:$B$7</c:f>
              <c:numCache>
                <c:formatCode>#,##0</c:formatCode>
                <c:ptCount val="6"/>
                <c:pt idx="0">
                  <c:v>791920000</c:v>
                </c:pt>
                <c:pt idx="1">
                  <c:v>536370000</c:v>
                </c:pt>
                <c:pt idx="2">
                  <c:v>24290000</c:v>
                </c:pt>
                <c:pt idx="3">
                  <c:v>6690000</c:v>
                </c:pt>
                <c:pt idx="4">
                  <c:v>5510000</c:v>
                </c:pt>
                <c:pt idx="5">
                  <c:v>5300000</c:v>
                </c:pt>
              </c:numCache>
            </c:numRef>
          </c:val>
        </c:ser>
        <c:ser>
          <c:idx val="1"/>
          <c:order val="1"/>
          <c:tx>
            <c:strRef>
              <c:f>'Headwise Charts'!$C$1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'Headwise Charts'!$A$2:$A$7</c:f>
              <c:strCache>
                <c:ptCount val="6"/>
                <c:pt idx="0">
                  <c:v>Academic Fee</c:v>
                </c:pt>
                <c:pt idx="1">
                  <c:v>Examination Fee</c:v>
                </c:pt>
                <c:pt idx="2">
                  <c:v>Other Receipts</c:v>
                </c:pt>
                <c:pt idx="3">
                  <c:v>Other Fees</c:v>
                </c:pt>
                <c:pt idx="4">
                  <c:v>Study centre Receipts</c:v>
                </c:pt>
                <c:pt idx="5">
                  <c:v>KVK Receipts</c:v>
                </c:pt>
              </c:strCache>
            </c:strRef>
          </c:cat>
          <c:val>
            <c:numRef>
              <c:f>'Headwise Charts'!$C$2:$C$7</c:f>
              <c:numCache>
                <c:formatCode>0.00</c:formatCode>
                <c:ptCount val="6"/>
                <c:pt idx="0">
                  <c:v>57.8</c:v>
                </c:pt>
                <c:pt idx="1">
                  <c:v>39.15</c:v>
                </c:pt>
                <c:pt idx="2">
                  <c:v>1.77</c:v>
                </c:pt>
                <c:pt idx="3">
                  <c:v>0.49</c:v>
                </c:pt>
                <c:pt idx="4">
                  <c:v>0.4</c:v>
                </c:pt>
                <c:pt idx="5">
                  <c:v>0.39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Expenses Provision</a:t>
            </a:r>
            <a:r>
              <a:rPr lang="en-US" sz="1200" baseline="0"/>
              <a:t> For</a:t>
            </a:r>
            <a:r>
              <a:rPr lang="en-US" sz="1200"/>
              <a:t> 2019-20</a:t>
            </a:r>
          </a:p>
        </c:rich>
      </c:tx>
      <c:layout>
        <c:manualLayout>
          <c:xMode val="edge"/>
          <c:yMode val="edge"/>
          <c:x val="0.51015966754155739"/>
          <c:y val="6.5466437196208233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'Headwise Charts'!$B$12</c:f>
              <c:strCache>
                <c:ptCount val="1"/>
                <c:pt idx="0">
                  <c:v>Budget 2019-20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78521434820734E-2"/>
                  <c:y val="-7.7327012324151598E-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33814523184656E-2"/>
                  <c:y val="-4.0828633445040919E-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0407261592300961E-2"/>
                  <c:y val="1.0911072866034706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9.794881889763779E-2"/>
                  <c:y val="6.258488299206017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30152296587926508"/>
                  <c:y val="1.558547957859546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'Headwise Charts'!$A$13:$A$22</c:f>
              <c:strCache>
                <c:ptCount val="10"/>
                <c:pt idx="0">
                  <c:v>Examination Expenses</c:v>
                </c:pt>
                <c:pt idx="1">
                  <c:v>Expenses on Land</c:v>
                </c:pt>
                <c:pt idx="2">
                  <c:v>Salary</c:v>
                </c:pt>
                <c:pt idx="3">
                  <c:v>Expenses On Civil</c:v>
                </c:pt>
                <c:pt idx="4">
                  <c:v>Other Expenses</c:v>
                </c:pt>
                <c:pt idx="5">
                  <c:v>Printing &amp; Purchase of Print Material</c:v>
                </c:pt>
                <c:pt idx="6">
                  <c:v>Development of Course Material and QAM</c:v>
                </c:pt>
                <c:pt idx="7">
                  <c:v>Services &amp; Hire Charges</c:v>
                </c:pt>
                <c:pt idx="8">
                  <c:v>Expenses For Technology</c:v>
                </c:pt>
                <c:pt idx="9">
                  <c:v>KVK Expenses</c:v>
                </c:pt>
              </c:strCache>
            </c:strRef>
          </c:cat>
          <c:val>
            <c:numRef>
              <c:f>'Headwise Charts'!$B$13:$B$22</c:f>
              <c:numCache>
                <c:formatCode>#,##0</c:formatCode>
                <c:ptCount val="10"/>
                <c:pt idx="0">
                  <c:v>948610000</c:v>
                </c:pt>
                <c:pt idx="1">
                  <c:v>500000000</c:v>
                </c:pt>
                <c:pt idx="2">
                  <c:v>457390000</c:v>
                </c:pt>
                <c:pt idx="3">
                  <c:v>292850000</c:v>
                </c:pt>
                <c:pt idx="4">
                  <c:v>263780000</c:v>
                </c:pt>
                <c:pt idx="5">
                  <c:v>240000000</c:v>
                </c:pt>
                <c:pt idx="6">
                  <c:v>31710000</c:v>
                </c:pt>
                <c:pt idx="7">
                  <c:v>30470000</c:v>
                </c:pt>
                <c:pt idx="8">
                  <c:v>26920000</c:v>
                </c:pt>
                <c:pt idx="9">
                  <c:v>10930000</c:v>
                </c:pt>
              </c:numCache>
            </c:numRef>
          </c:val>
        </c:ser>
        <c:ser>
          <c:idx val="1"/>
          <c:order val="1"/>
          <c:tx>
            <c:strRef>
              <c:f>'Headwise Charts'!$C$12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'Headwise Charts'!$A$13:$A$22</c:f>
              <c:strCache>
                <c:ptCount val="10"/>
                <c:pt idx="0">
                  <c:v>Examination Expenses</c:v>
                </c:pt>
                <c:pt idx="1">
                  <c:v>Expenses on Land</c:v>
                </c:pt>
                <c:pt idx="2">
                  <c:v>Salary</c:v>
                </c:pt>
                <c:pt idx="3">
                  <c:v>Expenses On Civil</c:v>
                </c:pt>
                <c:pt idx="4">
                  <c:v>Other Expenses</c:v>
                </c:pt>
                <c:pt idx="5">
                  <c:v>Printing &amp; Purchase of Print Material</c:v>
                </c:pt>
                <c:pt idx="6">
                  <c:v>Development of Course Material and QAM</c:v>
                </c:pt>
                <c:pt idx="7">
                  <c:v>Services &amp; Hire Charges</c:v>
                </c:pt>
                <c:pt idx="8">
                  <c:v>Expenses For Technology</c:v>
                </c:pt>
                <c:pt idx="9">
                  <c:v>KVK Expenses</c:v>
                </c:pt>
              </c:strCache>
            </c:strRef>
          </c:cat>
          <c:val>
            <c:numRef>
              <c:f>'Headwise Charts'!$C$13:$C$22</c:f>
              <c:numCache>
                <c:formatCode>General</c:formatCode>
                <c:ptCount val="10"/>
                <c:pt idx="0">
                  <c:v>33.81</c:v>
                </c:pt>
                <c:pt idx="1">
                  <c:v>17.82</c:v>
                </c:pt>
                <c:pt idx="2">
                  <c:v>16.3</c:v>
                </c:pt>
                <c:pt idx="3">
                  <c:v>10.44</c:v>
                </c:pt>
                <c:pt idx="4">
                  <c:v>9.4</c:v>
                </c:pt>
                <c:pt idx="5">
                  <c:v>8.5500000000000007</c:v>
                </c:pt>
                <c:pt idx="6">
                  <c:v>1.1299999999999999</c:v>
                </c:pt>
                <c:pt idx="7">
                  <c:v>1.0900000000000001</c:v>
                </c:pt>
                <c:pt idx="8">
                  <c:v>0.96</c:v>
                </c:pt>
                <c:pt idx="9">
                  <c:v>0.39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Receipt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'Pie Charts Receipt'!$C$2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1.9192417790676532E-3"/>
                  <c:y val="-4.710706051246356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835792186626491"/>
                  <c:y val="-1.895565092989986E-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59236390415227E-2"/>
                  <c:y val="6.974596925384353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'Pie Charts Receipt'!$A$3:$B$8</c:f>
              <c:multiLvlStrCache>
                <c:ptCount val="6"/>
                <c:lvl>
                  <c:pt idx="0">
                    <c:v>Examination Divison </c:v>
                  </c:pt>
                  <c:pt idx="1">
                    <c:v>School Of Humanities</c:v>
                  </c:pt>
                  <c:pt idx="2">
                    <c:v>Student Service Division </c:v>
                  </c:pt>
                  <c:pt idx="3">
                    <c:v>School Of Commerce &amp; Mgt.</c:v>
                  </c:pt>
                  <c:pt idx="4">
                    <c:v>School Of Continuning Education </c:v>
                  </c:pt>
                  <c:pt idx="5">
                    <c:v>Other Department</c:v>
                  </c:pt>
                </c:lvl>
                <c:lvl>
                  <c:pt idx="0">
                    <c:v>A.2.R</c:v>
                  </c:pt>
                  <c:pt idx="1">
                    <c:v>A.23.R</c:v>
                  </c:pt>
                  <c:pt idx="2">
                    <c:v>A.11.R</c:v>
                  </c:pt>
                  <c:pt idx="3">
                    <c:v>A.24.R</c:v>
                  </c:pt>
                  <c:pt idx="4">
                    <c:v>A.25.R</c:v>
                  </c:pt>
                </c:lvl>
              </c:multiLvlStrCache>
            </c:multiLvlStrRef>
          </c:cat>
          <c:val>
            <c:numRef>
              <c:f>'Pie Charts Receipt'!$C$3:$C$8</c:f>
              <c:numCache>
                <c:formatCode>#,##0</c:formatCode>
                <c:ptCount val="6"/>
                <c:pt idx="0">
                  <c:v>536370000</c:v>
                </c:pt>
                <c:pt idx="1">
                  <c:v>163140000</c:v>
                </c:pt>
                <c:pt idx="2">
                  <c:v>134910000</c:v>
                </c:pt>
                <c:pt idx="3">
                  <c:v>137450000</c:v>
                </c:pt>
                <c:pt idx="4">
                  <c:v>137760000</c:v>
                </c:pt>
                <c:pt idx="5">
                  <c:v>260450000</c:v>
                </c:pt>
              </c:numCache>
            </c:numRef>
          </c:val>
        </c:ser>
        <c:ser>
          <c:idx val="1"/>
          <c:order val="1"/>
          <c:tx>
            <c:strRef>
              <c:f>'Pie Charts Receipt'!$D$2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'Pie Charts Receipt'!$A$3:$B$8</c:f>
              <c:multiLvlStrCache>
                <c:ptCount val="6"/>
                <c:lvl>
                  <c:pt idx="0">
                    <c:v>Examination Divison </c:v>
                  </c:pt>
                  <c:pt idx="1">
                    <c:v>School Of Humanities</c:v>
                  </c:pt>
                  <c:pt idx="2">
                    <c:v>Student Service Division </c:v>
                  </c:pt>
                  <c:pt idx="3">
                    <c:v>School Of Commerce &amp; Mgt.</c:v>
                  </c:pt>
                  <c:pt idx="4">
                    <c:v>School Of Continuning Education </c:v>
                  </c:pt>
                  <c:pt idx="5">
                    <c:v>Other Department</c:v>
                  </c:pt>
                </c:lvl>
                <c:lvl>
                  <c:pt idx="0">
                    <c:v>A.2.R</c:v>
                  </c:pt>
                  <c:pt idx="1">
                    <c:v>A.23.R</c:v>
                  </c:pt>
                  <c:pt idx="2">
                    <c:v>A.11.R</c:v>
                  </c:pt>
                  <c:pt idx="3">
                    <c:v>A.24.R</c:v>
                  </c:pt>
                  <c:pt idx="4">
                    <c:v>A.25.R</c:v>
                  </c:pt>
                </c:lvl>
              </c:multiLvlStrCache>
            </c:multiLvlStrRef>
          </c:cat>
          <c:val>
            <c:numRef>
              <c:f>'Pie Charts Receipt'!$D$3:$D$8</c:f>
              <c:numCache>
                <c:formatCode>General</c:formatCode>
                <c:ptCount val="6"/>
                <c:pt idx="0">
                  <c:v>39.15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19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741805345436438"/>
          <c:y val="8.5460868024408526E-2"/>
          <c:w val="0.60738465936841446"/>
          <c:h val="0.84700687730489976"/>
        </c:manualLayout>
      </c:layout>
      <c:pieChart>
        <c:varyColors val="1"/>
        <c:ser>
          <c:idx val="0"/>
          <c:order val="0"/>
          <c:tx>
            <c:strRef>
              <c:f>Expenditure!$B$4</c:f>
              <c:strCache>
                <c:ptCount val="1"/>
                <c:pt idx="0">
                  <c:v>Total</c:v>
                </c:pt>
              </c:strCache>
            </c:strRef>
          </c:tx>
          <c:spPr>
            <a:ln cap="rnd"/>
          </c:spPr>
          <c:dLbls>
            <c:dLbl>
              <c:idx val="0"/>
              <c:layout>
                <c:manualLayout>
                  <c:x val="-4.7674085582351455E-3"/>
                  <c:y val="-8.61457702402584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EXAMINATION DIVISION
35%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6171813194595001"/>
                  <c:y val="-2.80333955408926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UNIVERSITY WORKS DEPARTMENT 
29%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802546571003878E-2"/>
                  <c:y val="-4.8220228472230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PRINT PRODUCTION CENTRE
10%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37919643452741E-3"/>
                  <c:y val="-8.0519041148957766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LIBRARY &amp; RESOURCE CENTRE
6%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067452891258534E-3"/>
                  <c:y val="-1.8047265921281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STUDENTS SERVICES DIVISION 
5%</a:t>
                    </a:r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079175641161558E-2"/>
                  <c:y val="2.367028445768602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Expenditure!$A$5:$A$10</c:f>
              <c:strCache>
                <c:ptCount val="6"/>
                <c:pt idx="0">
                  <c:v>A.2.P</c:v>
                </c:pt>
                <c:pt idx="1">
                  <c:v>A.5.P</c:v>
                </c:pt>
                <c:pt idx="2">
                  <c:v>A.7.P</c:v>
                </c:pt>
                <c:pt idx="3">
                  <c:v>A.1.P</c:v>
                </c:pt>
                <c:pt idx="4">
                  <c:v>A.11.P</c:v>
                </c:pt>
                <c:pt idx="5">
                  <c:v>Other</c:v>
                </c:pt>
              </c:strCache>
            </c:strRef>
          </c:cat>
          <c:val>
            <c:numRef>
              <c:f>Expenditure!$B$5:$B$10</c:f>
              <c:numCache>
                <c:formatCode>#,##0</c:formatCode>
                <c:ptCount val="6"/>
                <c:pt idx="0">
                  <c:v>986880000</c:v>
                </c:pt>
                <c:pt idx="1">
                  <c:v>824180000</c:v>
                </c:pt>
                <c:pt idx="2">
                  <c:v>272200000</c:v>
                </c:pt>
                <c:pt idx="3">
                  <c:v>180160000</c:v>
                </c:pt>
                <c:pt idx="4">
                  <c:v>134260000</c:v>
                </c:pt>
                <c:pt idx="5">
                  <c:v>408330000</c:v>
                </c:pt>
              </c:numCache>
            </c:numRef>
          </c:val>
        </c:ser>
        <c:ser>
          <c:idx val="1"/>
          <c:order val="1"/>
          <c:tx>
            <c:strRef>
              <c:f>Expenditure!$C$4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Expenditure!$A$5:$A$10</c:f>
              <c:strCache>
                <c:ptCount val="6"/>
                <c:pt idx="0">
                  <c:v>A.2.P</c:v>
                </c:pt>
                <c:pt idx="1">
                  <c:v>A.5.P</c:v>
                </c:pt>
                <c:pt idx="2">
                  <c:v>A.7.P</c:v>
                </c:pt>
                <c:pt idx="3">
                  <c:v>A.1.P</c:v>
                </c:pt>
                <c:pt idx="4">
                  <c:v>A.11.P</c:v>
                </c:pt>
                <c:pt idx="5">
                  <c:v>Other</c:v>
                </c:pt>
              </c:strCache>
            </c:strRef>
          </c:cat>
          <c:val>
            <c:numRef>
              <c:f>Expenditure!$C$5:$C$10</c:f>
              <c:numCache>
                <c:formatCode>General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15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Receipt</a:t>
            </a:r>
            <a:r>
              <a:rPr lang="en-US" baseline="0"/>
              <a:t> and Expenditure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7974103642483089"/>
          <c:y val="0.21760699542861314"/>
          <c:w val="0.46803343892982718"/>
          <c:h val="0.67529065770162511"/>
        </c:manualLayout>
      </c:layout>
      <c:barChart>
        <c:barDir val="col"/>
        <c:grouping val="clustered"/>
        <c:ser>
          <c:idx val="0"/>
          <c:order val="0"/>
          <c:tx>
            <c:strRef>
              <c:f>'Part A Charts'!$B$1</c:f>
              <c:strCache>
                <c:ptCount val="1"/>
                <c:pt idx="0">
                  <c:v> Grand ToatalReceipt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 A Charts'!$A$2</c:f>
              <c:strCache>
                <c:ptCount val="1"/>
                <c:pt idx="0">
                  <c:v>Sum of Budget Provison 2019-20</c:v>
                </c:pt>
              </c:strCache>
            </c:strRef>
          </c:cat>
          <c:val>
            <c:numRef>
              <c:f>'Part A Charts'!$B$2</c:f>
              <c:numCache>
                <c:formatCode>#,##0</c:formatCode>
                <c:ptCount val="1"/>
                <c:pt idx="0">
                  <c:v>1370080006</c:v>
                </c:pt>
              </c:numCache>
            </c:numRef>
          </c:val>
        </c:ser>
        <c:ser>
          <c:idx val="1"/>
          <c:order val="1"/>
          <c:tx>
            <c:strRef>
              <c:f>'Part A Charts'!$C$1</c:f>
              <c:strCache>
                <c:ptCount val="1"/>
                <c:pt idx="0">
                  <c:v> Grand Toatal Expenditure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 A Charts'!$A$2</c:f>
              <c:strCache>
                <c:ptCount val="1"/>
                <c:pt idx="0">
                  <c:v>Sum of Budget Provison 2019-20</c:v>
                </c:pt>
              </c:strCache>
            </c:strRef>
          </c:cat>
          <c:val>
            <c:numRef>
              <c:f>'Part A Charts'!$C$2</c:f>
              <c:numCache>
                <c:formatCode>_(* #,##0_);_(* \(#,##0\);_(* "-"_);_(@_)</c:formatCode>
                <c:ptCount val="1"/>
                <c:pt idx="0">
                  <c:v>2806010000</c:v>
                </c:pt>
              </c:numCache>
            </c:numRef>
          </c:val>
        </c:ser>
        <c:dLbls>
          <c:showVal val="1"/>
        </c:dLbls>
        <c:overlap val="-25"/>
        <c:axId val="76740864"/>
        <c:axId val="77201408"/>
      </c:barChart>
      <c:catAx>
        <c:axId val="76740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201408"/>
        <c:crosses val="autoZero"/>
        <c:auto val="1"/>
        <c:lblAlgn val="ctr"/>
        <c:lblOffset val="100"/>
      </c:catAx>
      <c:valAx>
        <c:axId val="77201408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7674086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n-US" kern="1600" baseline="0"/>
          </a:pPr>
          <a:endParaRPr lang="en-U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  Capital</a:t>
            </a:r>
            <a:r>
              <a:rPr lang="en-US" baseline="0"/>
              <a:t> Expinditure and </a:t>
            </a:r>
            <a:r>
              <a:rPr lang="en-US" sz="1800" b="1" i="0" u="none" strike="noStrike" baseline="0">
                <a:effectLst/>
              </a:rPr>
              <a:t>Revenue </a:t>
            </a:r>
            <a:r>
              <a:rPr lang="en-US" baseline="0"/>
              <a:t>Expenditure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6414686825053987"/>
          <c:y val="0.36317361738233567"/>
          <c:w val="0.74370050395968634"/>
          <c:h val="0.48457217495700639"/>
        </c:manualLayout>
      </c:layout>
      <c:barChart>
        <c:barDir val="col"/>
        <c:grouping val="clustered"/>
        <c:ser>
          <c:idx val="0"/>
          <c:order val="0"/>
          <c:tx>
            <c:strRef>
              <c:f>'Revenue and Capital'!$A$3</c:f>
              <c:strCache>
                <c:ptCount val="1"/>
                <c:pt idx="0">
                  <c:v>Sum of Budget 
Provison   
 2019-20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'Revenue and Capital'!$B$2:$C$2</c:f>
              <c:strCache>
                <c:ptCount val="2"/>
                <c:pt idx="0">
                  <c:v>Capital Expenditure</c:v>
                </c:pt>
                <c:pt idx="1">
                  <c:v>Revenue Expenditure</c:v>
                </c:pt>
              </c:strCache>
            </c:strRef>
          </c:cat>
          <c:val>
            <c:numRef>
              <c:f>'Revenue and Capital'!$B$3:$C$3</c:f>
              <c:numCache>
                <c:formatCode>_(* #,##0_);_(* \(#,##0\);_(* "-"_);_(@_)</c:formatCode>
                <c:ptCount val="2"/>
                <c:pt idx="0">
                  <c:v>825100000</c:v>
                </c:pt>
                <c:pt idx="1">
                  <c:v>1980910000</c:v>
                </c:pt>
              </c:numCache>
            </c:numRef>
          </c:val>
        </c:ser>
        <c:dLbls>
          <c:showVal val="1"/>
        </c:dLbls>
        <c:axId val="77668736"/>
        <c:axId val="77670272"/>
      </c:barChart>
      <c:catAx>
        <c:axId val="776687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670272"/>
        <c:crosses val="autoZero"/>
        <c:auto val="1"/>
        <c:lblAlgn val="ctr"/>
        <c:lblOffset val="100"/>
      </c:catAx>
      <c:valAx>
        <c:axId val="77670272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tickLblPos val="none"/>
        <c:crossAx val="7766873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title>
      <c:tx>
        <c:rich>
          <a:bodyPr/>
          <a:lstStyle/>
          <a:p>
            <a:pPr>
              <a:defRPr lang="en-US"/>
            </a:pPr>
            <a:r>
              <a:rPr lang="en-US"/>
              <a:t>Funds Budget Provison 2019-20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4657534246575341"/>
          <c:y val="0.20284373263234001"/>
          <c:w val="0.56164383561644193"/>
          <c:h val="0.68706987360737914"/>
        </c:manualLayout>
      </c:layout>
      <c:barChart>
        <c:barDir val="col"/>
        <c:grouping val="clustered"/>
        <c:ser>
          <c:idx val="0"/>
          <c:order val="0"/>
          <c:tx>
            <c:strRef>
              <c:f>'Part B Charts'!$A$2</c:f>
              <c:strCache>
                <c:ptCount val="1"/>
                <c:pt idx="0">
                  <c:v>Budget Provison 2019-20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 B Charts'!$B$1:$C$1</c:f>
              <c:strCache>
                <c:ptCount val="2"/>
                <c:pt idx="0">
                  <c:v>Receipt</c:v>
                </c:pt>
                <c:pt idx="1">
                  <c:v>Expenditure</c:v>
                </c:pt>
              </c:strCache>
            </c:strRef>
          </c:cat>
          <c:val>
            <c:numRef>
              <c:f>'Part B Charts'!$B$2:$C$2</c:f>
              <c:numCache>
                <c:formatCode>_(* #,##0_);_(* \(#,##0\);_(* "-"_);_(@_)</c:formatCode>
                <c:ptCount val="2"/>
                <c:pt idx="0">
                  <c:v>6183537500</c:v>
                </c:pt>
                <c:pt idx="1">
                  <c:v>6202320000</c:v>
                </c:pt>
              </c:numCache>
            </c:numRef>
          </c:val>
        </c:ser>
        <c:dLbls>
          <c:showVal val="1"/>
        </c:dLbls>
        <c:gapWidth val="95"/>
        <c:axId val="77342976"/>
        <c:axId val="77365248"/>
      </c:barChart>
      <c:catAx>
        <c:axId val="773429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365248"/>
        <c:crosses val="autoZero"/>
        <c:auto val="1"/>
        <c:lblAlgn val="ctr"/>
        <c:lblOffset val="100"/>
      </c:catAx>
      <c:valAx>
        <c:axId val="77365248"/>
        <c:scaling>
          <c:orientation val="minMax"/>
        </c:scaling>
        <c:delete val="1"/>
        <c:axPos val="l"/>
        <c:numFmt formatCode="_(* #,##0_);_(* \(#,##0\);_(* &quot;-&quot;_);_(@_)" sourceLinked="1"/>
        <c:tickLblPos val="none"/>
        <c:crossAx val="7734297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3</xdr:row>
      <xdr:rowOff>168088</xdr:rowOff>
    </xdr:from>
    <xdr:to>
      <xdr:col>6</xdr:col>
      <xdr:colOff>76198</xdr:colOff>
      <xdr:row>23</xdr:row>
      <xdr:rowOff>145676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437029</xdr:colOff>
      <xdr:row>3</xdr:row>
      <xdr:rowOff>156882</xdr:rowOff>
    </xdr:from>
    <xdr:to>
      <xdr:col>12</xdr:col>
      <xdr:colOff>145677</xdr:colOff>
      <xdr:row>24</xdr:row>
      <xdr:rowOff>44823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28574</xdr:rowOff>
    </xdr:from>
    <xdr:to>
      <xdr:col>1</xdr:col>
      <xdr:colOff>371475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28574"/>
          <a:ext cx="1047749" cy="704851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28574</xdr:rowOff>
    </xdr:from>
    <xdr:to>
      <xdr:col>1</xdr:col>
      <xdr:colOff>371475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28574"/>
          <a:ext cx="1190624" cy="704851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28574</xdr:rowOff>
    </xdr:from>
    <xdr:to>
      <xdr:col>1</xdr:col>
      <xdr:colOff>371475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28574"/>
          <a:ext cx="1190624" cy="70485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8459" cy="60651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</xdr:row>
      <xdr:rowOff>9525</xdr:rowOff>
    </xdr:from>
    <xdr:to>
      <xdr:col>11</xdr:col>
      <xdr:colOff>371475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-133864" y="-48948"/>
    <xdr:ext cx="9463216" cy="6144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209551</xdr:colOff>
      <xdr:row>2</xdr:row>
      <xdr:rowOff>28574</xdr:rowOff>
    </xdr:from>
    <xdr:to>
      <xdr:col>13</xdr:col>
      <xdr:colOff>419100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7200" cy="434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891540</xdr:colOff>
      <xdr:row>0</xdr:row>
      <xdr:rowOff>0</xdr:rowOff>
    </xdr:from>
    <xdr:to>
      <xdr:col>6</xdr:col>
      <xdr:colOff>495300</xdr:colOff>
      <xdr:row>2</xdr:row>
      <xdr:rowOff>60960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4180" y="0"/>
          <a:ext cx="518160" cy="457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0</xdr:rowOff>
    </xdr:from>
    <xdr:to>
      <xdr:col>3</xdr:col>
      <xdr:colOff>213360</xdr:colOff>
      <xdr:row>0</xdr:row>
      <xdr:rowOff>520038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0"/>
          <a:ext cx="876300" cy="52003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198120</xdr:colOff>
      <xdr:row>34</xdr:row>
      <xdr:rowOff>68580</xdr:rowOff>
    </xdr:from>
    <xdr:to>
      <xdr:col>3</xdr:col>
      <xdr:colOff>281940</xdr:colOff>
      <xdr:row>35</xdr:row>
      <xdr:rowOff>32358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" y="6949440"/>
          <a:ext cx="876300" cy="52003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45720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4840" cy="40386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10</xdr:col>
      <xdr:colOff>68580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0"/>
          <a:ext cx="624840" cy="4038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0</xdr:rowOff>
    </xdr:from>
    <xdr:to>
      <xdr:col>11</xdr:col>
      <xdr:colOff>266700</xdr:colOff>
      <xdr:row>13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542925</xdr:colOff>
      <xdr:row>16</xdr:row>
      <xdr:rowOff>147637</xdr:rowOff>
    </xdr:from>
    <xdr:to>
      <xdr:col>11</xdr:col>
      <xdr:colOff>238125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45720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4840" cy="4648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7620</xdr:colOff>
      <xdr:row>0</xdr:row>
      <xdr:rowOff>15240</xdr:rowOff>
    </xdr:from>
    <xdr:to>
      <xdr:col>10</xdr:col>
      <xdr:colOff>152400</xdr:colOff>
      <xdr:row>2</xdr:row>
      <xdr:rowOff>53340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7140" y="15240"/>
          <a:ext cx="609600" cy="46482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160866</xdr:colOff>
      <xdr:row>2</xdr:row>
      <xdr:rowOff>15240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1132" cy="438573"/>
        </a:xfrm>
        <a:prstGeom prst="rect">
          <a:avLst/>
        </a:prstGeom>
        <a:noFill/>
      </xdr:spPr>
    </xdr:pic>
    <xdr:clientData/>
  </xdr:twoCellAnchor>
  <xdr:twoCellAnchor>
    <xdr:from>
      <xdr:col>9</xdr:col>
      <xdr:colOff>25403</xdr:colOff>
      <xdr:row>0</xdr:row>
      <xdr:rowOff>0</xdr:rowOff>
    </xdr:from>
    <xdr:to>
      <xdr:col>10</xdr:col>
      <xdr:colOff>313270</xdr:colOff>
      <xdr:row>2</xdr:row>
      <xdr:rowOff>15240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4070" y="0"/>
          <a:ext cx="736600" cy="438573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594360</xdr:colOff>
      <xdr:row>1</xdr:row>
      <xdr:rowOff>182170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10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45720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975360</xdr:colOff>
      <xdr:row>0</xdr:row>
      <xdr:rowOff>0</xdr:rowOff>
    </xdr:from>
    <xdr:to>
      <xdr:col>8</xdr:col>
      <xdr:colOff>586740</xdr:colOff>
      <xdr:row>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0"/>
          <a:ext cx="594360" cy="42672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30480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30480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572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30480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45720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29770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649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53340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8006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30480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182880</xdr:colOff>
      <xdr:row>0</xdr:row>
      <xdr:rowOff>0</xdr:rowOff>
    </xdr:from>
    <xdr:to>
      <xdr:col>9</xdr:col>
      <xdr:colOff>182880</xdr:colOff>
      <xdr:row>2</xdr:row>
      <xdr:rowOff>22860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9920" y="0"/>
          <a:ext cx="449580" cy="44958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22860</xdr:colOff>
      <xdr:row>2</xdr:row>
      <xdr:rowOff>14530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0"/>
          <a:ext cx="594360" cy="45649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1</xdr:col>
      <xdr:colOff>236220</xdr:colOff>
      <xdr:row>2</xdr:row>
      <xdr:rowOff>22860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580"/>
          <a:ext cx="762000" cy="381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45720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0</xdr:row>
      <xdr:rowOff>38100</xdr:rowOff>
    </xdr:from>
    <xdr:to>
      <xdr:col>12</xdr:col>
      <xdr:colOff>396240</xdr:colOff>
      <xdr:row>18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6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891540</xdr:colOff>
      <xdr:row>0</xdr:row>
      <xdr:rowOff>7620</xdr:rowOff>
    </xdr:from>
    <xdr:to>
      <xdr:col>8</xdr:col>
      <xdr:colOff>586740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762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15240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83820</xdr:colOff>
      <xdr:row>0</xdr:row>
      <xdr:rowOff>0</xdr:rowOff>
    </xdr:from>
    <xdr:to>
      <xdr:col>10</xdr:col>
      <xdr:colOff>83820</xdr:colOff>
      <xdr:row>2</xdr:row>
      <xdr:rowOff>45720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5020" y="0"/>
          <a:ext cx="525780" cy="47244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0</xdr:row>
      <xdr:rowOff>0</xdr:rowOff>
    </xdr:from>
    <xdr:to>
      <xdr:col>9</xdr:col>
      <xdr:colOff>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5080" y="0"/>
          <a:ext cx="594360" cy="4495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15240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891540</xdr:colOff>
      <xdr:row>0</xdr:row>
      <xdr:rowOff>15240</xdr:rowOff>
    </xdr:from>
    <xdr:to>
      <xdr:col>10</xdr:col>
      <xdr:colOff>7620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15240"/>
          <a:ext cx="632460" cy="4419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15240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0</xdr:row>
      <xdr:rowOff>7620</xdr:rowOff>
    </xdr:from>
    <xdr:to>
      <xdr:col>8</xdr:col>
      <xdr:colOff>609600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762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7620</xdr:colOff>
      <xdr:row>1</xdr:row>
      <xdr:rowOff>182170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5440" y="0"/>
          <a:ext cx="15240" cy="410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10160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9280" cy="44958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8006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8006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0</xdr:row>
      <xdr:rowOff>0</xdr:rowOff>
    </xdr:from>
    <xdr:to>
      <xdr:col>8</xdr:col>
      <xdr:colOff>609600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22860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95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30480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57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1</xdr:row>
      <xdr:rowOff>182879</xdr:rowOff>
    </xdr:from>
    <xdr:to>
      <xdr:col>14</xdr:col>
      <xdr:colOff>175259</xdr:colOff>
      <xdr:row>26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22860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495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868680</xdr:colOff>
      <xdr:row>0</xdr:row>
      <xdr:rowOff>0</xdr:rowOff>
    </xdr:from>
    <xdr:to>
      <xdr:col>8</xdr:col>
      <xdr:colOff>563880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174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594360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958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891540</xdr:colOff>
      <xdr:row>0</xdr:row>
      <xdr:rowOff>0</xdr:rowOff>
    </xdr:from>
    <xdr:to>
      <xdr:col>8</xdr:col>
      <xdr:colOff>586740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594360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22860</xdr:colOff>
      <xdr:row>0</xdr:row>
      <xdr:rowOff>7620</xdr:rowOff>
    </xdr:from>
    <xdr:to>
      <xdr:col>9</xdr:col>
      <xdr:colOff>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0" y="762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868680</xdr:colOff>
      <xdr:row>0</xdr:row>
      <xdr:rowOff>7620</xdr:rowOff>
    </xdr:from>
    <xdr:to>
      <xdr:col>8</xdr:col>
      <xdr:colOff>563880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1740" y="762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958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15240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2460" cy="48006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032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</xdr:colOff>
      <xdr:row>2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2460" cy="47244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594360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032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30480</xdr:rowOff>
    </xdr:from>
    <xdr:to>
      <xdr:col>1</xdr:col>
      <xdr:colOff>205740</xdr:colOff>
      <xdr:row>0</xdr:row>
      <xdr:rowOff>388620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0480"/>
          <a:ext cx="609600" cy="3581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114300</xdr:colOff>
      <xdr:row>0</xdr:row>
      <xdr:rowOff>15240</xdr:rowOff>
    </xdr:from>
    <xdr:to>
      <xdr:col>7</xdr:col>
      <xdr:colOff>213360</xdr:colOff>
      <xdr:row>0</xdr:row>
      <xdr:rowOff>373380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9860" y="15240"/>
          <a:ext cx="609600" cy="358140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2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2460" cy="48006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704850</xdr:colOff>
      <xdr:row>0</xdr:row>
      <xdr:rowOff>0</xdr:rowOff>
    </xdr:from>
    <xdr:to>
      <xdr:col>6</xdr:col>
      <xdr:colOff>461010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0"/>
          <a:ext cx="499110" cy="49149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89647</xdr:rowOff>
    </xdr:from>
    <xdr:to>
      <xdr:col>5</xdr:col>
      <xdr:colOff>546846</xdr:colOff>
      <xdr:row>23</xdr:row>
      <xdr:rowOff>67235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4648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891540</xdr:colOff>
      <xdr:row>0</xdr:row>
      <xdr:rowOff>0</xdr:rowOff>
    </xdr:from>
    <xdr:to>
      <xdr:col>6</xdr:col>
      <xdr:colOff>495300</xdr:colOff>
      <xdr:row>2</xdr:row>
      <xdr:rowOff>60960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700" y="0"/>
          <a:ext cx="525780" cy="4876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104774</xdr:rowOff>
    </xdr:from>
    <xdr:to>
      <xdr:col>2</xdr:col>
      <xdr:colOff>1424940</xdr:colOff>
      <xdr:row>19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5</xdr:col>
      <xdr:colOff>495300</xdr:colOff>
      <xdr:row>21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104775</xdr:rowOff>
    </xdr:from>
    <xdr:to>
      <xdr:col>4</xdr:col>
      <xdr:colOff>876299</xdr:colOff>
      <xdr:row>21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28574</xdr:rowOff>
    </xdr:from>
    <xdr:to>
      <xdr:col>1</xdr:col>
      <xdr:colOff>485775</xdr:colOff>
      <xdr:row>3</xdr:row>
      <xdr:rowOff>170329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28574"/>
          <a:ext cx="826993" cy="73342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Pictures/Downloads/BUDGETFINAL%20charts%20modifi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NEW%20WORK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154/Desktop/Budget%2019-20(20.02.19)/NEW%20WORK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- Expend"/>
      <sheetName val="Headwise RE"/>
      <sheetName val="Deptwise Receipt"/>
      <sheetName val="Deptwise Expend"/>
      <sheetName val="Part B Charts"/>
      <sheetName val="Part C Charts"/>
      <sheetName val="1st Page"/>
      <sheetName val="Part A"/>
      <sheetName val="Part B."/>
      <sheetName val="Part C."/>
      <sheetName val="Chart2"/>
      <sheetName val="Receipt Charts"/>
      <sheetName val="Chart1"/>
      <sheetName val="Expinditure Total"/>
      <sheetName val="PART-D (2)"/>
      <sheetName val="Sheet2"/>
      <sheetName val="adim. A1"/>
      <sheetName val="EXAM A2"/>
      <sheetName val="EVALA3"/>
      <sheetName val="FINA4"/>
      <sheetName val="UWDA5"/>
      <sheetName val="LIBA6"/>
      <sheetName val="PPCA&amp;"/>
      <sheetName val="AVCA8"/>
      <sheetName val="COMA9"/>
      <sheetName val="STD.WELA10"/>
      <sheetName val="SSDA11"/>
      <sheetName val="AMRA12"/>
      <sheetName val="NSKA14"/>
      <sheetName val="AURA13"/>
      <sheetName val="NAGA15"/>
      <sheetName val="NANA16"/>
      <sheetName val="PUNA17"/>
      <sheetName val="MUMA20"/>
      <sheetName val="KOLHA21"/>
      <sheetName val="EDUA22"/>
      <sheetName val="HUMA23"/>
      <sheetName val="COMA24"/>
      <sheetName val="CONT-A25"/>
      <sheetName val="COMP.S.A26"/>
      <sheetName val="SCT.THA27"/>
      <sheetName val="AGRA28"/>
      <sheetName val="HELTHA29"/>
      <sheetName val="ASD A30"/>
      <sheetName val="KVK A31"/>
      <sheetName val="PART B"/>
      <sheetName val="PART C"/>
      <sheetName val="PART-D"/>
      <sheetName val="Sheet3"/>
      <sheetName val="Sheet4"/>
    </sheetNames>
    <sheetDataSet>
      <sheetData sheetId="0">
        <row r="1">
          <cell r="B1" t="str">
            <v xml:space="preserve"> Grand ToatalReceipt</v>
          </cell>
          <cell r="C1" t="str">
            <v xml:space="preserve"> Grand Toatal Expenditure</v>
          </cell>
        </row>
        <row r="2">
          <cell r="A2" t="str">
            <v>Sum of Budget Provison 2019-20</v>
          </cell>
          <cell r="B2">
            <v>137.0080006</v>
          </cell>
          <cell r="C2">
            <v>280.601</v>
          </cell>
          <cell r="J2" t="str">
            <v>Capital Expenditure</v>
          </cell>
          <cell r="K2" t="str">
            <v>Revenue Expenditure</v>
          </cell>
        </row>
        <row r="3">
          <cell r="I3" t="str">
            <v>Sum of Budget Provison  2019-20</v>
          </cell>
          <cell r="J3">
            <v>82.51</v>
          </cell>
          <cell r="K3">
            <v>198.09100000000001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4">
          <cell r="A24" t="str">
            <v>A.11.R.1</v>
          </cell>
          <cell r="B24" t="str">
            <v>R09062</v>
          </cell>
          <cell r="C24" t="str">
            <v>Sale of Books</v>
          </cell>
          <cell r="D24" t="str">
            <v>Sale of Books</v>
          </cell>
          <cell r="E24">
            <v>200000</v>
          </cell>
          <cell r="F24">
            <v>71049</v>
          </cell>
          <cell r="G24">
            <v>100000</v>
          </cell>
          <cell r="H24">
            <v>100000</v>
          </cell>
        </row>
        <row r="25">
          <cell r="A25" t="str">
            <v>A.11.R.11</v>
          </cell>
          <cell r="B25" t="str">
            <v>R10063</v>
          </cell>
          <cell r="C25" t="str">
            <v>Study centre Processing Fees</v>
          </cell>
          <cell r="D25" t="str">
            <v>Study Centre Processing Fee</v>
          </cell>
          <cell r="E25">
            <v>30000000</v>
          </cell>
          <cell r="F25">
            <v>1138891</v>
          </cell>
          <cell r="G25">
            <v>5000000</v>
          </cell>
          <cell r="H25">
            <v>5000000</v>
          </cell>
        </row>
        <row r="26">
          <cell r="A26" t="str">
            <v>A.11.R.13</v>
          </cell>
          <cell r="B26" t="str">
            <v>R01002</v>
          </cell>
          <cell r="C26" t="str">
            <v>Registration fees</v>
          </cell>
          <cell r="D26" t="str">
            <v>Tution Fees</v>
          </cell>
          <cell r="E26">
            <v>94930000</v>
          </cell>
          <cell r="F26">
            <v>0</v>
          </cell>
          <cell r="G26">
            <v>100000</v>
          </cell>
          <cell r="H26">
            <v>70000000</v>
          </cell>
        </row>
        <row r="27">
          <cell r="A27" t="str">
            <v>A.11.R.14</v>
          </cell>
          <cell r="B27" t="str">
            <v>R01007</v>
          </cell>
          <cell r="C27" t="str">
            <v>Admission Re-registration fees</v>
          </cell>
          <cell r="D27" t="str">
            <v>Tution Fees</v>
          </cell>
          <cell r="E27">
            <v>9490000</v>
          </cell>
          <cell r="F27">
            <v>0</v>
          </cell>
          <cell r="G27">
            <v>100000</v>
          </cell>
          <cell r="H27">
            <v>100000</v>
          </cell>
        </row>
        <row r="28">
          <cell r="A28" t="str">
            <v>A.11.R.3</v>
          </cell>
          <cell r="B28" t="str">
            <v>R03041</v>
          </cell>
          <cell r="C28" t="str">
            <v>Misc. receipts</v>
          </cell>
          <cell r="D28" t="str">
            <v>Miscellenous Receipts</v>
          </cell>
          <cell r="E28">
            <v>50000</v>
          </cell>
          <cell r="F28">
            <v>720</v>
          </cell>
          <cell r="G28">
            <v>10000</v>
          </cell>
          <cell r="H28">
            <v>10000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9">
          <cell r="A219" t="str">
            <v>A.27.R.10</v>
          </cell>
          <cell r="B219" t="str">
            <v>R01001</v>
          </cell>
          <cell r="C219" t="str">
            <v>FDAD)(V40)</v>
          </cell>
          <cell r="D219" t="str">
            <v>Tution Fees</v>
          </cell>
          <cell r="E219">
            <v>1850000</v>
          </cell>
          <cell r="F219">
            <v>0</v>
          </cell>
          <cell r="G219">
            <v>30000</v>
          </cell>
          <cell r="H219">
            <v>30000</v>
          </cell>
        </row>
        <row r="220">
          <cell r="A220" t="str">
            <v>A.27.R.16</v>
          </cell>
          <cell r="B220" t="str">
            <v>R01001</v>
          </cell>
          <cell r="C220" t="str">
            <v>B.Des)(V28)</v>
          </cell>
          <cell r="D220" t="str">
            <v>Tution Fees</v>
          </cell>
          <cell r="E220">
            <v>1820000</v>
          </cell>
          <cell r="F220">
            <v>1443000</v>
          </cell>
          <cell r="G220">
            <v>1600000</v>
          </cell>
          <cell r="H220">
            <v>1600000</v>
          </cell>
        </row>
        <row r="221">
          <cell r="A221" t="str">
            <v>A.27.R.18</v>
          </cell>
          <cell r="B221" t="str">
            <v>R01001</v>
          </cell>
          <cell r="C221" t="str">
            <v>B.Tech. (Marine Engineering) (V23)(T33) (V61)</v>
          </cell>
          <cell r="D221" t="str">
            <v>Tution Fees</v>
          </cell>
          <cell r="E221">
            <v>1600000</v>
          </cell>
          <cell r="F221">
            <v>0</v>
          </cell>
          <cell r="G221">
            <v>30000</v>
          </cell>
          <cell r="H221">
            <v>20000</v>
          </cell>
        </row>
        <row r="222">
          <cell r="A222" t="str">
            <v>A.27.R.19</v>
          </cell>
          <cell r="B222" t="str">
            <v>R01001</v>
          </cell>
          <cell r="C222" t="str">
            <v>Bachelor of Architecture General (V22)</v>
          </cell>
          <cell r="D222" t="str">
            <v>Tution Fees</v>
          </cell>
          <cell r="E222">
            <v>6600000</v>
          </cell>
          <cell r="F222">
            <v>4615000</v>
          </cell>
          <cell r="G222">
            <v>5000000</v>
          </cell>
          <cell r="H222">
            <v>5000000</v>
          </cell>
        </row>
        <row r="223">
          <cell r="A223" t="str">
            <v>A.27.R.2</v>
          </cell>
          <cell r="B223" t="str">
            <v>R01001</v>
          </cell>
          <cell r="C223" t="str">
            <v>Dip.in Mechanical Engg. (L&amp;E)(T24)</v>
          </cell>
          <cell r="D223" t="str">
            <v>Tution Fees</v>
          </cell>
          <cell r="E223">
            <v>5500000</v>
          </cell>
          <cell r="F223">
            <v>3928500</v>
          </cell>
          <cell r="G223">
            <v>4200000</v>
          </cell>
          <cell r="H223">
            <v>4200000</v>
          </cell>
        </row>
        <row r="224">
          <cell r="A224" t="str">
            <v>A.27.R.20</v>
          </cell>
          <cell r="B224" t="str">
            <v>R01001</v>
          </cell>
          <cell r="C224" t="str">
            <v>B.Sc.-(Bio-Technology) (T82)</v>
          </cell>
          <cell r="D224" t="str">
            <v>Tution Fees</v>
          </cell>
          <cell r="E224">
            <v>60000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 t="str">
            <v>A.27.R.22</v>
          </cell>
          <cell r="B225" t="str">
            <v>R01001</v>
          </cell>
          <cell r="C225" t="str">
            <v>B.Sc.A.S.(FY-V96)(SY,TY,-V45) (V96, V45) 2011 Pattern, 2015 CGPA, 2016 Pattern</v>
          </cell>
          <cell r="D225" t="str">
            <v>Tution Fees</v>
          </cell>
          <cell r="E225">
            <v>1300000</v>
          </cell>
          <cell r="F225">
            <v>1410000</v>
          </cell>
          <cell r="G225">
            <v>1500000</v>
          </cell>
          <cell r="H225">
            <v>1500000</v>
          </cell>
        </row>
        <row r="226">
          <cell r="A226" t="str">
            <v>A.27.R.23</v>
          </cell>
          <cell r="B226" t="str">
            <v>R01001</v>
          </cell>
          <cell r="C226" t="str">
            <v>B.Tech.Electro. (T34)</v>
          </cell>
          <cell r="D226" t="str">
            <v>Tution Fees</v>
          </cell>
          <cell r="E226">
            <v>20000</v>
          </cell>
          <cell r="F226">
            <v>6000</v>
          </cell>
          <cell r="G226">
            <v>10000</v>
          </cell>
          <cell r="H226">
            <v>10000</v>
          </cell>
        </row>
        <row r="227">
          <cell r="A227" t="str">
            <v>A.27.R.24</v>
          </cell>
          <cell r="B227" t="str">
            <v>R01001</v>
          </cell>
          <cell r="C227" t="str">
            <v>B.Sc. Nautical (V26)</v>
          </cell>
          <cell r="D227" t="str">
            <v>Tution Fees</v>
          </cell>
          <cell r="E227">
            <v>20000</v>
          </cell>
          <cell r="F227">
            <v>0</v>
          </cell>
          <cell r="G227">
            <v>10000</v>
          </cell>
          <cell r="H227">
            <v>10000</v>
          </cell>
        </row>
        <row r="228">
          <cell r="A228" t="str">
            <v>A.27.R.25</v>
          </cell>
          <cell r="B228" t="str">
            <v>R01001</v>
          </cell>
          <cell r="C228" t="str">
            <v>B.Tech.Mech. Engineering(T35)</v>
          </cell>
          <cell r="D228" t="str">
            <v>Tution Fees</v>
          </cell>
          <cell r="E228">
            <v>60000</v>
          </cell>
          <cell r="F228">
            <v>0</v>
          </cell>
          <cell r="G228">
            <v>10000</v>
          </cell>
          <cell r="H228">
            <v>10000</v>
          </cell>
        </row>
        <row r="229">
          <cell r="A229" t="str">
            <v>A.27.R.26</v>
          </cell>
          <cell r="B229" t="str">
            <v>R01001</v>
          </cell>
          <cell r="C229" t="str">
            <v>M.Arch.E.A(V43)</v>
          </cell>
          <cell r="D229" t="str">
            <v>Tution Fees</v>
          </cell>
          <cell r="E229">
            <v>100000</v>
          </cell>
          <cell r="F229">
            <v>0</v>
          </cell>
          <cell r="G229">
            <v>10000</v>
          </cell>
          <cell r="H229">
            <v>10000</v>
          </cell>
        </row>
        <row r="230">
          <cell r="A230" t="str">
            <v>A.27.R.27</v>
          </cell>
          <cell r="B230" t="str">
            <v>R01001</v>
          </cell>
          <cell r="C230" t="str">
            <v>M.Arch.C.M(V42)</v>
          </cell>
          <cell r="D230" t="str">
            <v>Tution Fees</v>
          </cell>
          <cell r="E230">
            <v>100000</v>
          </cell>
          <cell r="F230">
            <v>0</v>
          </cell>
          <cell r="G230">
            <v>10000</v>
          </cell>
          <cell r="H230">
            <v>10000</v>
          </cell>
        </row>
        <row r="231">
          <cell r="A231" t="str">
            <v>A.27.R.29</v>
          </cell>
          <cell r="B231" t="str">
            <v>R01001</v>
          </cell>
          <cell r="C231" t="str">
            <v>Master of Arch.General(V41)</v>
          </cell>
          <cell r="D231" t="str">
            <v>Tution Fees</v>
          </cell>
          <cell r="E231">
            <v>50000</v>
          </cell>
          <cell r="F231">
            <v>14700</v>
          </cell>
          <cell r="G231">
            <v>20000</v>
          </cell>
          <cell r="H231">
            <v>20000</v>
          </cell>
        </row>
        <row r="232">
          <cell r="A232" t="str">
            <v>A.27.R.3</v>
          </cell>
          <cell r="B232" t="str">
            <v>R01001</v>
          </cell>
          <cell r="C232" t="str">
            <v>Dip.in E &amp; TC.Engg. (L&amp;E)(V63)</v>
          </cell>
          <cell r="D232" t="str">
            <v>Tution Fees</v>
          </cell>
          <cell r="E232">
            <v>400000</v>
          </cell>
          <cell r="F232">
            <v>21600</v>
          </cell>
          <cell r="G232">
            <v>50000</v>
          </cell>
          <cell r="H232">
            <v>50000</v>
          </cell>
        </row>
        <row r="233">
          <cell r="A233" t="str">
            <v>A.27.R.31</v>
          </cell>
          <cell r="B233" t="str">
            <v>R01001</v>
          </cell>
          <cell r="C233" t="str">
            <v>M.Sc.-(Bio-Technology)(T83)</v>
          </cell>
          <cell r="D233" t="str">
            <v>Tution Fees</v>
          </cell>
          <cell r="E233">
            <v>30000</v>
          </cell>
          <cell r="F233">
            <v>0</v>
          </cell>
          <cell r="G233">
            <v>10000</v>
          </cell>
          <cell r="H233">
            <v>10000</v>
          </cell>
        </row>
        <row r="234">
          <cell r="A234" t="str">
            <v>A.27.R.32</v>
          </cell>
          <cell r="B234" t="str">
            <v>R01001</v>
          </cell>
          <cell r="C234" t="str">
            <v>M.Arch.U.R.P.(V44)</v>
          </cell>
          <cell r="D234" t="str">
            <v>Tution Fees</v>
          </cell>
          <cell r="E234">
            <v>100000</v>
          </cell>
          <cell r="F234">
            <v>0</v>
          </cell>
          <cell r="G234">
            <v>10000</v>
          </cell>
          <cell r="H234">
            <v>10000</v>
          </cell>
        </row>
        <row r="235">
          <cell r="A235" t="str">
            <v>A.27.R.33</v>
          </cell>
          <cell r="B235" t="str">
            <v>R01001</v>
          </cell>
          <cell r="C235" t="str">
            <v>M.Sc.A.S.(V46)</v>
          </cell>
          <cell r="D235" t="str">
            <v>Tution Fees</v>
          </cell>
          <cell r="E235">
            <v>330000</v>
          </cell>
          <cell r="F235">
            <v>0</v>
          </cell>
          <cell r="G235">
            <v>10000</v>
          </cell>
          <cell r="H235">
            <v>10000</v>
          </cell>
        </row>
        <row r="236">
          <cell r="A236" t="str">
            <v>A.27.R.34</v>
          </cell>
          <cell r="B236" t="str">
            <v>R01001</v>
          </cell>
          <cell r="C236" t="str">
            <v>M.Sc.I.E.(V47)</v>
          </cell>
          <cell r="D236" t="str">
            <v>Tution Fees</v>
          </cell>
          <cell r="E236">
            <v>10000</v>
          </cell>
          <cell r="F236">
            <v>0</v>
          </cell>
          <cell r="G236">
            <v>10000</v>
          </cell>
          <cell r="H236">
            <v>10000</v>
          </cell>
        </row>
        <row r="237">
          <cell r="A237" t="str">
            <v>A.27.R.36</v>
          </cell>
          <cell r="B237" t="str">
            <v>R01001</v>
          </cell>
          <cell r="C237" t="str">
            <v>Diploma in Essential Skills (T101)</v>
          </cell>
          <cell r="D237" t="str">
            <v>Tution Fees</v>
          </cell>
          <cell r="E237">
            <v>0</v>
          </cell>
          <cell r="F237">
            <v>91800</v>
          </cell>
          <cell r="G237">
            <v>100000</v>
          </cell>
          <cell r="H237">
            <v>100000</v>
          </cell>
        </row>
        <row r="238">
          <cell r="A238" t="str">
            <v>A.27.R.37</v>
          </cell>
          <cell r="B238" t="str">
            <v>R10063</v>
          </cell>
          <cell r="C238" t="str">
            <v>Study Centre Processing Fee</v>
          </cell>
          <cell r="D238" t="str">
            <v>Study Centre Processing Fee</v>
          </cell>
          <cell r="E238">
            <v>1000000</v>
          </cell>
          <cell r="F238">
            <v>0</v>
          </cell>
          <cell r="G238">
            <v>10000</v>
          </cell>
          <cell r="H238">
            <v>10000</v>
          </cell>
        </row>
        <row r="239">
          <cell r="A239" t="str">
            <v>A.27.R.38</v>
          </cell>
          <cell r="B239" t="str">
            <v>R01001</v>
          </cell>
          <cell r="C239" t="str">
            <v>Dip.in (Electrical Engineering)-(V55)</v>
          </cell>
          <cell r="D239" t="str">
            <v>Tution Fees</v>
          </cell>
          <cell r="E239">
            <v>2000000</v>
          </cell>
          <cell r="F239">
            <v>10800</v>
          </cell>
          <cell r="G239">
            <v>20000</v>
          </cell>
          <cell r="H239">
            <v>20000</v>
          </cell>
        </row>
        <row r="240">
          <cell r="A240" t="str">
            <v>A.27.R.39</v>
          </cell>
          <cell r="B240" t="str">
            <v>R01001</v>
          </cell>
          <cell r="C240" t="str">
            <v>M.Sc. (Mathematics) Regular 2015 Pattern (V57)</v>
          </cell>
          <cell r="D240" t="str">
            <v>Tution Fees</v>
          </cell>
          <cell r="E240">
            <v>10000000</v>
          </cell>
          <cell r="F240">
            <v>10701600</v>
          </cell>
          <cell r="G240">
            <v>11500000</v>
          </cell>
          <cell r="H240">
            <v>12000000</v>
          </cell>
        </row>
        <row r="241">
          <cell r="A241" t="str">
            <v>A.27.R.40</v>
          </cell>
          <cell r="B241" t="str">
            <v>R01001</v>
          </cell>
          <cell r="C241" t="str">
            <v>M.Sc. (Environmental Science)(V58) Regular -2015 Pattern</v>
          </cell>
          <cell r="D241" t="str">
            <v>Tution Fees</v>
          </cell>
          <cell r="E241">
            <v>850000</v>
          </cell>
          <cell r="F241">
            <v>1554500</v>
          </cell>
          <cell r="G241">
            <v>2000000</v>
          </cell>
          <cell r="H241">
            <v>2000000</v>
          </cell>
        </row>
        <row r="242">
          <cell r="A242" t="str">
            <v>A.27.R.41</v>
          </cell>
          <cell r="B242" t="str">
            <v>R01001</v>
          </cell>
          <cell r="C242" t="str">
            <v>B.Sc. (PCM) Regular-2015 CGPA (V92)</v>
          </cell>
          <cell r="D242" t="str">
            <v>Tution Fees</v>
          </cell>
          <cell r="E242">
            <v>5000000</v>
          </cell>
          <cell r="F242">
            <v>6881100</v>
          </cell>
          <cell r="G242">
            <v>7500000</v>
          </cell>
          <cell r="H242">
            <v>7500000</v>
          </cell>
        </row>
        <row r="243">
          <cell r="A243" t="str">
            <v>A.27.R.48</v>
          </cell>
          <cell r="B243" t="str">
            <v>R01001</v>
          </cell>
          <cell r="C243" t="str">
            <v>B.Sc.(Bio.Informatics)2006 Pattern (T80)</v>
          </cell>
          <cell r="D243" t="str">
            <v>Tution Fees</v>
          </cell>
          <cell r="E243">
            <v>10000</v>
          </cell>
          <cell r="F243">
            <v>0</v>
          </cell>
          <cell r="G243">
            <v>10000</v>
          </cell>
          <cell r="H243">
            <v>10000</v>
          </cell>
        </row>
        <row r="244">
          <cell r="A244" t="str">
            <v>A.27.R.7</v>
          </cell>
          <cell r="B244" t="str">
            <v>R01001</v>
          </cell>
          <cell r="C244" t="str">
            <v>Dip.in E &amp; TC.Engg.)(V63)</v>
          </cell>
          <cell r="D244" t="str">
            <v>Tution Fees</v>
          </cell>
          <cell r="E244">
            <v>40000</v>
          </cell>
          <cell r="F244">
            <v>10800</v>
          </cell>
          <cell r="G244">
            <v>30000</v>
          </cell>
          <cell r="H244">
            <v>30000</v>
          </cell>
        </row>
        <row r="245">
          <cell r="A245" t="str">
            <v>A.27.R.8</v>
          </cell>
          <cell r="B245" t="str">
            <v>R01001</v>
          </cell>
          <cell r="C245" t="str">
            <v>Dip.in Mechanical Engg.)(V62)</v>
          </cell>
          <cell r="D245" t="str">
            <v>Tution Fees</v>
          </cell>
          <cell r="E245">
            <v>8000000</v>
          </cell>
          <cell r="F245">
            <v>0</v>
          </cell>
          <cell r="G245">
            <v>30000</v>
          </cell>
          <cell r="H245">
            <v>30000</v>
          </cell>
        </row>
        <row r="246">
          <cell r="A246" t="str">
            <v>A.27.R.9</v>
          </cell>
          <cell r="B246" t="str">
            <v>R01001</v>
          </cell>
          <cell r="C246" t="str">
            <v xml:space="preserve">*Diploma in (Mech. Engg.)2012 pattern </v>
          </cell>
          <cell r="D246" t="str">
            <v>Tution Fees</v>
          </cell>
          <cell r="E246" t="str">
            <v>(blank)</v>
          </cell>
          <cell r="F246">
            <v>102600</v>
          </cell>
          <cell r="G246">
            <v>150000</v>
          </cell>
          <cell r="H246">
            <v>150000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A.29.R.1</v>
          </cell>
          <cell r="B1">
            <v>1340000</v>
          </cell>
          <cell r="C1">
            <v>1145000</v>
          </cell>
          <cell r="D1">
            <v>1500000</v>
          </cell>
          <cell r="E1">
            <v>1500000</v>
          </cell>
        </row>
        <row r="2">
          <cell r="A2" t="str">
            <v>A.29.R.10</v>
          </cell>
          <cell r="B2">
            <v>10000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A.29.R.11</v>
          </cell>
          <cell r="B3">
            <v>7520000</v>
          </cell>
          <cell r="C3">
            <v>9917800</v>
          </cell>
          <cell r="D3">
            <v>10000000</v>
          </cell>
          <cell r="E3">
            <v>4000000</v>
          </cell>
        </row>
        <row r="4">
          <cell r="A4" t="str">
            <v>A.29.R.12</v>
          </cell>
          <cell r="B4">
            <v>2050000</v>
          </cell>
          <cell r="C4">
            <v>288100</v>
          </cell>
          <cell r="D4">
            <v>500000</v>
          </cell>
          <cell r="E4">
            <v>500000</v>
          </cell>
        </row>
        <row r="5">
          <cell r="A5" t="str">
            <v>A.29.R.13</v>
          </cell>
          <cell r="B5">
            <v>3100000</v>
          </cell>
          <cell r="C5">
            <v>0</v>
          </cell>
          <cell r="D5">
            <v>0</v>
          </cell>
          <cell r="E5">
            <v>750000</v>
          </cell>
        </row>
        <row r="6">
          <cell r="A6" t="str">
            <v>A.29.R.15</v>
          </cell>
          <cell r="B6">
            <v>950000</v>
          </cell>
          <cell r="C6">
            <v>516100</v>
          </cell>
          <cell r="D6">
            <v>600000</v>
          </cell>
          <cell r="E6">
            <v>750000</v>
          </cell>
        </row>
        <row r="7">
          <cell r="A7" t="str">
            <v>A.29.R.16</v>
          </cell>
          <cell r="B7">
            <v>1515000</v>
          </cell>
          <cell r="C7">
            <v>282100</v>
          </cell>
          <cell r="D7">
            <v>500000</v>
          </cell>
          <cell r="E7">
            <v>500000</v>
          </cell>
        </row>
        <row r="8">
          <cell r="A8" t="str">
            <v>A.29.R.17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A.29.R.18</v>
          </cell>
          <cell r="B9">
            <v>10000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>A.29.R.19</v>
          </cell>
          <cell r="B10">
            <v>10000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>A.29.R.24</v>
          </cell>
          <cell r="B11">
            <v>10000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A.29.R.25</v>
          </cell>
          <cell r="B12">
            <v>580000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A.29.R.4</v>
          </cell>
          <cell r="B13">
            <v>30000</v>
          </cell>
          <cell r="C13">
            <v>38400</v>
          </cell>
          <cell r="D13">
            <v>50000</v>
          </cell>
          <cell r="E13">
            <v>50000</v>
          </cell>
        </row>
        <row r="14">
          <cell r="A14" t="str">
            <v>A.29.R.5</v>
          </cell>
          <cell r="B14">
            <v>1100000</v>
          </cell>
          <cell r="C14">
            <v>1315000</v>
          </cell>
          <cell r="D14">
            <v>1500000</v>
          </cell>
          <cell r="E14">
            <v>2250000</v>
          </cell>
        </row>
        <row r="15">
          <cell r="A15" t="str">
            <v>A.29.R.7</v>
          </cell>
          <cell r="B15">
            <v>5000000</v>
          </cell>
          <cell r="C15">
            <v>7522100</v>
          </cell>
          <cell r="D15">
            <v>8000000</v>
          </cell>
          <cell r="E15">
            <v>8000000</v>
          </cell>
        </row>
        <row r="16">
          <cell r="A16" t="str">
            <v>A.29.R.8</v>
          </cell>
          <cell r="B16">
            <v>10000</v>
          </cell>
          <cell r="C16">
            <v>7400</v>
          </cell>
          <cell r="D16">
            <v>10000</v>
          </cell>
          <cell r="E16">
            <v>10000</v>
          </cell>
        </row>
        <row r="17">
          <cell r="A17" t="str">
            <v>A.29.R.9</v>
          </cell>
          <cell r="B17">
            <v>10000</v>
          </cell>
          <cell r="C17">
            <v>0</v>
          </cell>
          <cell r="D17">
            <v>0</v>
          </cell>
          <cell r="E17">
            <v>0</v>
          </cell>
        </row>
      </sheetData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3535.68466770833" createdVersion="3" refreshedVersion="3" minRefreshableVersion="3" recordCount="30">
  <cacheSource type="worksheet">
    <worksheetSource ref="B3:L33" sheet="Sheet2"/>
  </cacheSource>
  <cacheFields count="11">
    <cacheField name="Budget Code" numFmtId="0">
      <sharedItems containsMixedTypes="1" containsNumber="1" containsInteger="1" minValue="1" maxValue="1" count="30">
        <n v="1"/>
        <s v="A.1.R"/>
        <s v="A.2.R"/>
        <s v="A.3.R"/>
        <s v="A.4.R"/>
        <s v="A.5.R"/>
        <s v="A.6.R"/>
        <s v="A.7.R"/>
        <s v="A.8.R"/>
        <s v="A.9.R"/>
        <s v="A.10.R"/>
        <s v="A.11.R"/>
        <s v="A.12.R"/>
        <s v="A.13.R"/>
        <s v="A.14.R"/>
        <s v="A. 15.R"/>
        <s v="A.16.R"/>
        <s v="A.17.R"/>
        <s v="A.20.R"/>
        <s v="A.21.R"/>
        <s v="A.22.R"/>
        <s v="A.23.R"/>
        <s v="A.24.R"/>
        <s v="A.25.R"/>
        <s v="A.26.R"/>
        <s v="A.27.R"/>
        <s v="A.28.R"/>
        <s v="A.29.R"/>
        <s v="A.30.R"/>
        <s v="A.31.R"/>
      </sharedItems>
    </cacheField>
    <cacheField name="Budget Estimates for &#10;2017-2018" numFmtId="0">
      <sharedItems containsSemiMixedTypes="0" containsString="0" containsNumber="1" containsInteger="1" minValue="0" maxValue="587930000"/>
    </cacheField>
    <cacheField name="Total Receipt  Upto (31.01.2019)" numFmtId="0">
      <sharedItems containsSemiMixedTypes="0" containsString="0" containsNumber="1" containsInteger="1" minValue="0" maxValue="442648881"/>
    </cacheField>
    <cacheField name="Revised Budget Provison 2018-19" numFmtId="0">
      <sharedItems containsSemiMixedTypes="0" containsString="0" containsNumber="1" containsInteger="1" minValue="0" maxValue="448180000"/>
    </cacheField>
    <cacheField name="Budget Provison 2019-20" numFmtId="0">
      <sharedItems containsSemiMixedTypes="0" containsString="0" containsNumber="1" containsInteger="1" minValue="0" maxValue="536370000" count="23">
        <n v="6"/>
        <n v="6120000"/>
        <n v="536370000"/>
        <n v="0"/>
        <n v="3670000"/>
        <n v="1460000"/>
        <n v="50000"/>
        <n v="120000"/>
        <n v="30000"/>
        <n v="25210000"/>
        <n v="134910000"/>
        <n v="150000"/>
        <n v="20000"/>
        <n v="42930000"/>
        <n v="163140000"/>
        <n v="137450000"/>
        <n v="137760000"/>
        <n v="52550000"/>
        <n v="36110000"/>
        <n v="43950000"/>
        <n v="36810000"/>
        <n v="5840000"/>
        <n v="5300000"/>
      </sharedItems>
    </cacheField>
    <cacheField name="School / Divison Centre" numFmtId="0">
      <sharedItems containsMixedTypes="1" containsNumber="1" containsInteger="1" minValue="7" maxValue="7" count="30">
        <n v="7"/>
        <s v="Adminstration Division "/>
        <s v="Examination Divison "/>
        <s v="Evaluation division"/>
        <s v="Finance Division"/>
        <s v="University Works Deparment"/>
        <s v="Library &amp; Resource Centre"/>
        <s v="Print Production Centre"/>
        <s v="Audio -Video Centre"/>
        <s v="Computer Centre"/>
        <s v="Student Welfare"/>
        <s v="Student Service Division "/>
        <s v="Regional Centre Amravati "/>
        <s v="Regional Centre Aurangabad "/>
        <s v="Regional Centre  Nashik"/>
        <s v="Regional Centre Nagpur"/>
        <s v="Regional Centre Nanded "/>
        <s v="Regional Centre Pune "/>
        <s v="Regional Centre Mumbai "/>
        <s v="Regional Centre Kolhapur  "/>
        <s v="School Of Education "/>
        <s v="School Of Humanities"/>
        <s v="School Of Commerce &amp; Mgt."/>
        <s v="School Of Continuning Education "/>
        <s v="School Of Computer Science"/>
        <s v="School Of Science &amp; Technology"/>
        <s v="School Of Agriculture Science"/>
        <s v="School Of Health Science"/>
        <s v="Academic Service Division "/>
        <s v="K.V.K. (YCMOU)"/>
      </sharedItems>
    </cacheField>
    <cacheField name="Budget Code2" numFmtId="0">
      <sharedItems containsMixedTypes="1" containsNumber="1" containsInteger="1" minValue="8" maxValue="8" count="30">
        <n v="8"/>
        <s v="A.1.P"/>
        <s v="A.2.P"/>
        <s v="A.3.P"/>
        <s v="A.4.P"/>
        <s v="A.5.P"/>
        <s v="A.6.P"/>
        <s v="A.7.P"/>
        <s v="A.8.P"/>
        <s v="A.9.P"/>
        <s v="A.10.P"/>
        <s v="A.11.P"/>
        <s v="A.12.P"/>
        <s v="A.13.P"/>
        <s v="A.14.P"/>
        <s v="A. 15.P"/>
        <s v="A.16.P"/>
        <s v="A.17.P"/>
        <s v="A.20.P"/>
        <s v="A.21.P"/>
        <s v="A.22.P"/>
        <s v="A.23.P"/>
        <s v="A.24.P"/>
        <s v="A.25.P"/>
        <s v="A.26.P"/>
        <s v="A.27.P"/>
        <s v="A.28.P"/>
        <s v="A.29.P"/>
        <s v="A.30.P"/>
        <s v="A.31.P"/>
      </sharedItems>
    </cacheField>
    <cacheField name="Actual &#10;Budget  for&#10;2017-2018" numFmtId="0">
      <sharedItems containsSemiMixedTypes="0" containsString="0" containsNumber="1" containsInteger="1" minValue="9" maxValue="792450000"/>
    </cacheField>
    <cacheField name="Actual ExpenditureUpto (31.01.2019)" numFmtId="0">
      <sharedItems containsSemiMixedTypes="0" containsString="0" containsNumber="1" containsInteger="1" minValue="10" maxValue="343564743"/>
    </cacheField>
    <cacheField name="Revised Budget Provison          2018-19" numFmtId="0">
      <sharedItems containsSemiMixedTypes="0" containsString="0" containsNumber="1" containsInteger="1" minValue="11" maxValue="791350000"/>
    </cacheField>
    <cacheField name="Budget Provison 2019-2020" numFmtId="0">
      <sharedItems containsSemiMixedTypes="0" containsString="0" containsNumber="1" containsInteger="1" minValue="13" maxValue="98688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n v="2"/>
    <n v="3"/>
    <n v="4"/>
    <x v="0"/>
    <x v="0"/>
    <x v="0"/>
    <n v="9"/>
    <n v="10"/>
    <n v="11"/>
    <n v="13"/>
  </r>
  <r>
    <x v="1"/>
    <n v="6280000"/>
    <n v="6630061"/>
    <n v="7530000"/>
    <x v="1"/>
    <x v="1"/>
    <x v="1"/>
    <n v="239740000"/>
    <n v="89207206"/>
    <n v="128910000"/>
    <n v="180160000"/>
  </r>
  <r>
    <x v="2"/>
    <n v="587930000"/>
    <n v="442648881"/>
    <n v="448180000"/>
    <x v="2"/>
    <x v="2"/>
    <x v="2"/>
    <n v="713230000"/>
    <n v="343564743"/>
    <n v="791350000"/>
    <n v="986880000"/>
  </r>
  <r>
    <x v="3"/>
    <n v="0"/>
    <n v="0"/>
    <n v="0"/>
    <x v="3"/>
    <x v="3"/>
    <x v="3"/>
    <n v="23890000"/>
    <n v="9676546"/>
    <n v="14400000"/>
    <n v="25240000"/>
  </r>
  <r>
    <x v="4"/>
    <n v="1550000"/>
    <n v="2761189"/>
    <n v="3540000"/>
    <x v="4"/>
    <x v="4"/>
    <x v="4"/>
    <n v="24780000"/>
    <n v="9568804"/>
    <n v="14060000"/>
    <n v="25460000"/>
  </r>
  <r>
    <x v="5"/>
    <n v="260000"/>
    <n v="1360000"/>
    <n v="1440000"/>
    <x v="5"/>
    <x v="5"/>
    <x v="5"/>
    <n v="792450000"/>
    <n v="17382860"/>
    <n v="124490000"/>
    <n v="824180000"/>
  </r>
  <r>
    <x v="6"/>
    <n v="70000"/>
    <n v="16649"/>
    <n v="50000"/>
    <x v="6"/>
    <x v="6"/>
    <x v="6"/>
    <n v="14260000"/>
    <n v="8115546"/>
    <n v="11120000"/>
    <n v="14980000"/>
  </r>
  <r>
    <x v="7"/>
    <n v="5010000"/>
    <n v="53100"/>
    <n v="120000"/>
    <x v="7"/>
    <x v="7"/>
    <x v="7"/>
    <n v="237810000"/>
    <n v="203934842"/>
    <n v="340900000"/>
    <n v="272200000"/>
  </r>
  <r>
    <x v="8"/>
    <n v="30000"/>
    <n v="0"/>
    <n v="30000"/>
    <x v="8"/>
    <x v="8"/>
    <x v="8"/>
    <n v="38520000"/>
    <n v="9253541"/>
    <n v="13410000"/>
    <n v="27790000"/>
  </r>
  <r>
    <x v="9"/>
    <n v="40000"/>
    <n v="0"/>
    <n v="0"/>
    <x v="3"/>
    <x v="9"/>
    <x v="9"/>
    <n v="28060000"/>
    <n v="9523196"/>
    <n v="14170000"/>
    <n v="22210000"/>
  </r>
  <r>
    <x v="10"/>
    <n v="17000000"/>
    <n v="21303911"/>
    <n v="23810000"/>
    <x v="9"/>
    <x v="10"/>
    <x v="10"/>
    <n v="38900000"/>
    <n v="12169197"/>
    <n v="19750000"/>
    <n v="20410000"/>
  </r>
  <r>
    <x v="11"/>
    <n v="134670000"/>
    <n v="1210660"/>
    <n v="5310000"/>
    <x v="10"/>
    <x v="11"/>
    <x v="11"/>
    <n v="137490000"/>
    <n v="47610964"/>
    <n v="99130000"/>
    <n v="134260000"/>
  </r>
  <r>
    <x v="12"/>
    <n v="170000"/>
    <n v="27555"/>
    <n v="60000"/>
    <x v="11"/>
    <x v="12"/>
    <x v="12"/>
    <n v="11800000"/>
    <n v="4124119"/>
    <n v="7110000"/>
    <n v="12065000"/>
  </r>
  <r>
    <x v="13"/>
    <n v="80000"/>
    <n v="0"/>
    <n v="30000"/>
    <x v="8"/>
    <x v="13"/>
    <x v="13"/>
    <n v="9850000"/>
    <n v="4761209"/>
    <n v="7590000"/>
    <n v="9880000"/>
  </r>
  <r>
    <x v="14"/>
    <n v="150000"/>
    <n v="0"/>
    <n v="20000"/>
    <x v="12"/>
    <x v="14"/>
    <x v="14"/>
    <n v="12820000"/>
    <n v="6527191"/>
    <n v="10260000"/>
    <n v="12880000"/>
  </r>
  <r>
    <x v="15"/>
    <n v="150000"/>
    <n v="0"/>
    <n v="20000"/>
    <x v="12"/>
    <x v="15"/>
    <x v="15"/>
    <n v="6870000"/>
    <n v="2724003"/>
    <n v="4140000"/>
    <n v="7250000"/>
  </r>
  <r>
    <x v="16"/>
    <n v="150000"/>
    <n v="0"/>
    <n v="20000"/>
    <x v="12"/>
    <x v="16"/>
    <x v="16"/>
    <n v="6840000"/>
    <n v="3098573"/>
    <n v="4750000"/>
    <n v="7065000"/>
  </r>
  <r>
    <x v="17"/>
    <n v="150000"/>
    <n v="60869"/>
    <n v="110000"/>
    <x v="12"/>
    <x v="17"/>
    <x v="17"/>
    <n v="7870000"/>
    <n v="2145402"/>
    <n v="4470000"/>
    <n v="7050000"/>
  </r>
  <r>
    <x v="18"/>
    <n v="150000"/>
    <n v="0"/>
    <n v="20000"/>
    <x v="12"/>
    <x v="18"/>
    <x v="18"/>
    <n v="7935000"/>
    <n v="2911547"/>
    <n v="4710000"/>
    <n v="7120000"/>
  </r>
  <r>
    <x v="19"/>
    <n v="150000"/>
    <n v="240"/>
    <n v="20000"/>
    <x v="12"/>
    <x v="19"/>
    <x v="19"/>
    <n v="7730000"/>
    <n v="3523618"/>
    <n v="5290000"/>
    <n v="8030000"/>
  </r>
  <r>
    <x v="20"/>
    <n v="50110000"/>
    <n v="37657950"/>
    <n v="40310000"/>
    <x v="13"/>
    <x v="20"/>
    <x v="20"/>
    <n v="32430000"/>
    <n v="5972685"/>
    <n v="22450000"/>
    <n v="36370000"/>
  </r>
  <r>
    <x v="21"/>
    <n v="468060000"/>
    <n v="299762250"/>
    <n v="320470000"/>
    <x v="14"/>
    <x v="21"/>
    <x v="21"/>
    <n v="55500000"/>
    <n v="6866977"/>
    <n v="28460000"/>
    <n v="31300000"/>
  </r>
  <r>
    <x v="22"/>
    <n v="211900000"/>
    <n v="127014275"/>
    <n v="135100000"/>
    <x v="15"/>
    <x v="22"/>
    <x v="22"/>
    <n v="21830000"/>
    <n v="6589043"/>
    <n v="10130000"/>
    <n v="22620000"/>
  </r>
  <r>
    <x v="23"/>
    <n v="81587000"/>
    <n v="109510250"/>
    <n v="116380000"/>
    <x v="16"/>
    <x v="23"/>
    <x v="23"/>
    <n v="92370000"/>
    <n v="7159481"/>
    <n v="10770000"/>
    <n v="22120000"/>
  </r>
  <r>
    <x v="24"/>
    <n v="43825000"/>
    <n v="19571591"/>
    <n v="21990000"/>
    <x v="17"/>
    <x v="24"/>
    <x v="24"/>
    <n v="22810000"/>
    <n v="4278826"/>
    <n v="12530000"/>
    <n v="16950000"/>
  </r>
  <r>
    <x v="25"/>
    <n v="46850000"/>
    <n v="30792000"/>
    <n v="33870000"/>
    <x v="18"/>
    <x v="25"/>
    <x v="25"/>
    <n v="26320000"/>
    <n v="6078433"/>
    <n v="9640000"/>
    <n v="25940000"/>
  </r>
  <r>
    <x v="26"/>
    <n v="40550000"/>
    <n v="37536400"/>
    <n v="42250000"/>
    <x v="19"/>
    <x v="26"/>
    <x v="26"/>
    <n v="19470000"/>
    <n v="5552599"/>
    <n v="7680000"/>
    <n v="15050000"/>
  </r>
  <r>
    <x v="27"/>
    <n v="23245000"/>
    <n v="21032000"/>
    <n v="22660000"/>
    <x v="20"/>
    <x v="27"/>
    <x v="27"/>
    <n v="11940000"/>
    <n v="2297315"/>
    <n v="3790000"/>
    <n v="7660000"/>
  </r>
  <r>
    <x v="28"/>
    <n v="14380000"/>
    <n v="5260800"/>
    <n v="6290000"/>
    <x v="21"/>
    <x v="28"/>
    <x v="28"/>
    <n v="11920000"/>
    <n v="4542671"/>
    <n v="6640000"/>
    <n v="11960000"/>
  </r>
  <r>
    <x v="29"/>
    <n v="1500000"/>
    <n v="491281"/>
    <n v="700000"/>
    <x v="22"/>
    <x v="29"/>
    <x v="29"/>
    <n v="12360000"/>
    <n v="6459674"/>
    <n v="8750000"/>
    <n v="1093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 chartFormat="3">
  <location ref="A3:C34" firstHeaderRow="2" firstDataRow="2" firstDataCol="2"/>
  <pivotFields count="11">
    <pivotField axis="axisRow" compact="0" outline="0" showAll="0" defaultSubtotal="0">
      <items count="30">
        <item h="1" x="0"/>
        <item x="15"/>
        <item x="1"/>
        <item x="10"/>
        <item x="11"/>
        <item x="12"/>
        <item x="13"/>
        <item x="14"/>
        <item x="16"/>
        <item x="17"/>
        <item x="2"/>
        <item x="18"/>
        <item x="19"/>
        <item x="20"/>
        <item x="21"/>
        <item x="22"/>
        <item x="23"/>
        <item x="24"/>
        <item x="25"/>
        <item x="26"/>
        <item x="27"/>
        <item x="3"/>
        <item x="28"/>
        <item x="29"/>
        <item x="4"/>
        <item x="5"/>
        <item x="6"/>
        <item x="7"/>
        <item x="8"/>
        <item x="9"/>
      </items>
    </pivotField>
    <pivotField compact="0" outline="0" showAll="0"/>
    <pivotField compact="0" outline="0" showAll="0"/>
    <pivotField compact="0" outline="0" showAll="0"/>
    <pivotField dataField="1" compact="0" outline="0" showAll="0">
      <items count="24">
        <item x="3"/>
        <item x="0"/>
        <item x="12"/>
        <item x="8"/>
        <item x="6"/>
        <item x="7"/>
        <item x="11"/>
        <item x="5"/>
        <item x="4"/>
        <item x="22"/>
        <item x="21"/>
        <item x="1"/>
        <item x="9"/>
        <item x="18"/>
        <item x="20"/>
        <item x="13"/>
        <item x="19"/>
        <item x="17"/>
        <item x="10"/>
        <item x="15"/>
        <item x="16"/>
        <item x="14"/>
        <item x="2"/>
        <item t="default"/>
      </items>
    </pivotField>
    <pivotField axis="axisRow" compact="0" outline="0" showAll="0" defaultSubtotal="0">
      <items count="30">
        <item x="0"/>
        <item x="28"/>
        <item x="1"/>
        <item x="8"/>
        <item x="9"/>
        <item x="3"/>
        <item x="2"/>
        <item x="4"/>
        <item x="29"/>
        <item x="6"/>
        <item x="7"/>
        <item x="14"/>
        <item x="12"/>
        <item x="13"/>
        <item x="19"/>
        <item x="18"/>
        <item x="15"/>
        <item x="16"/>
        <item x="17"/>
        <item x="26"/>
        <item x="22"/>
        <item x="24"/>
        <item x="23"/>
        <item x="20"/>
        <item x="27"/>
        <item x="21"/>
        <item x="25"/>
        <item x="11"/>
        <item x="10"/>
        <item x="5"/>
      </items>
    </pivotField>
    <pivotField compact="0" outline="0" showAll="0">
      <items count="31">
        <item x="0"/>
        <item x="15"/>
        <item x="1"/>
        <item x="10"/>
        <item x="11"/>
        <item x="12"/>
        <item x="13"/>
        <item x="14"/>
        <item x="16"/>
        <item x="17"/>
        <item x="2"/>
        <item x="18"/>
        <item x="19"/>
        <item x="20"/>
        <item x="21"/>
        <item x="22"/>
        <item x="23"/>
        <item x="24"/>
        <item x="25"/>
        <item x="26"/>
        <item x="27"/>
        <item x="3"/>
        <item x="28"/>
        <item x="29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5"/>
  </rowFields>
  <rowItems count="30">
    <i>
      <x v="1"/>
      <x v="16"/>
    </i>
    <i>
      <x v="2"/>
      <x v="2"/>
    </i>
    <i>
      <x v="3"/>
      <x v="28"/>
    </i>
    <i>
      <x v="4"/>
      <x v="27"/>
    </i>
    <i>
      <x v="5"/>
      <x v="12"/>
    </i>
    <i>
      <x v="6"/>
      <x v="13"/>
    </i>
    <i>
      <x v="7"/>
      <x v="11"/>
    </i>
    <i>
      <x v="8"/>
      <x v="17"/>
    </i>
    <i>
      <x v="9"/>
      <x v="18"/>
    </i>
    <i>
      <x v="10"/>
      <x v="6"/>
    </i>
    <i>
      <x v="11"/>
      <x v="15"/>
    </i>
    <i>
      <x v="12"/>
      <x v="14"/>
    </i>
    <i>
      <x v="13"/>
      <x v="23"/>
    </i>
    <i>
      <x v="14"/>
      <x v="25"/>
    </i>
    <i>
      <x v="15"/>
      <x v="20"/>
    </i>
    <i>
      <x v="16"/>
      <x v="22"/>
    </i>
    <i>
      <x v="17"/>
      <x v="21"/>
    </i>
    <i>
      <x v="18"/>
      <x v="26"/>
    </i>
    <i>
      <x v="19"/>
      <x v="19"/>
    </i>
    <i>
      <x v="20"/>
      <x v="24"/>
    </i>
    <i>
      <x v="21"/>
      <x v="5"/>
    </i>
    <i>
      <x v="22"/>
      <x v="1"/>
    </i>
    <i>
      <x v="23"/>
      <x v="8"/>
    </i>
    <i>
      <x v="24"/>
      <x v="7"/>
    </i>
    <i>
      <x v="25"/>
      <x v="29"/>
    </i>
    <i>
      <x v="26"/>
      <x v="9"/>
    </i>
    <i>
      <x v="27"/>
      <x v="10"/>
    </i>
    <i>
      <x v="28"/>
      <x v="3"/>
    </i>
    <i>
      <x v="29"/>
      <x v="4"/>
    </i>
    <i t="grand">
      <x/>
    </i>
  </rowItems>
  <colItems count="1">
    <i/>
  </colItems>
  <dataFields count="1">
    <dataField name="Sum of Budget Provison 2019-20" fld="4" baseField="0" baseItem="0"/>
  </dataFields>
  <formats count="1">
    <format dxfId="15">
      <pivotArea field="6" type="button" dataOnly="0" labelOnly="1" outline="0"/>
    </format>
  </formats>
  <chartFormats count="2">
    <chartFormat chart="0" format="8" series="1">
      <pivotArea type="data" outline="0" fieldPosition="0"/>
    </chartFormat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 chartFormat="2">
  <location ref="A3:B34" firstHeaderRow="2" firstDataRow="2" firstDataCol="1"/>
  <pivotFields count="11">
    <pivotField compact="0" outline="0" showAll="0">
      <items count="31">
        <item x="0"/>
        <item x="15"/>
        <item x="1"/>
        <item x="10"/>
        <item x="11"/>
        <item x="12"/>
        <item x="13"/>
        <item x="14"/>
        <item x="16"/>
        <item x="17"/>
        <item x="2"/>
        <item x="18"/>
        <item x="19"/>
        <item x="20"/>
        <item x="21"/>
        <item x="22"/>
        <item x="23"/>
        <item x="24"/>
        <item x="25"/>
        <item x="26"/>
        <item x="27"/>
        <item x="3"/>
        <item x="28"/>
        <item x="29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1">
        <item h="1" x="0"/>
        <item x="15"/>
        <item x="1"/>
        <item x="10"/>
        <item x="11"/>
        <item x="12"/>
        <item x="13"/>
        <item x="14"/>
        <item x="16"/>
        <item x="17"/>
        <item x="2"/>
        <item x="18"/>
        <item x="19"/>
        <item x="20"/>
        <item x="21"/>
        <item x="22"/>
        <item x="23"/>
        <item x="24"/>
        <item x="25"/>
        <item x="26"/>
        <item x="27"/>
        <item x="3"/>
        <item x="28"/>
        <item x="29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6"/>
  </rowFields>
  <rowItems count="3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Budget Provison 2019-2020" fld="10" baseField="0" baseItem="0"/>
  </dataFields>
  <formats count="3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/>
    </format>
    <format dxfId="12">
      <pivotArea type="all" dataOnly="0" outline="0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1" name="Table212" displayName="Table212" ref="A1:C2" totalsRowShown="0" headerRowDxfId="11" dataDxfId="4" headerRowBorderDxfId="9" tableBorderDxfId="10" totalsRowBorderDxfId="8">
  <tableColumns count="3">
    <tableColumn id="1" name="Particulars" dataDxfId="7"/>
    <tableColumn id="2" name=" Grand ToatalReceipt" dataDxfId="6">
      <calculatedColumnFormula>1370080006/10000000</calculatedColumnFormula>
    </tableColumn>
    <tableColumn id="3" name=" Grand Toatal Expenditure" dataDxfId="5">
      <calculatedColumnFormula>2806010000/10000000</calculatedColumnFormula>
    </tableColumn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id="1" name="Table1" displayName="Table1" ref="A5:J35" totalsRowShown="0" headerRowDxfId="61" headerRowBorderDxfId="60" tableBorderDxfId="59" totalsRowBorderDxfId="58">
  <tableColumns count="10">
    <tableColumn id="1" name="Budget Code&#10;Receipt" dataDxfId="57"/>
    <tableColumn id="2" name="Budget Estimates&#10;for &#10;2018-2019" dataDxfId="56"/>
    <tableColumn id="3" name=" Total Receipt  Upto (31.01.2019)" dataDxfId="55"/>
    <tableColumn id="4" name=" Revised Budget Provison &#10;2018-19" dataDxfId="54"/>
    <tableColumn id="5" name="Budget &#10;Provison &#10;2019-20 (Receipt)" dataDxfId="53"/>
    <tableColumn id="6" name="Budget Code Expenditure" dataDxfId="52"/>
    <tableColumn id="7" name=" Actual &#10;Budget  &#10;for&#10;2018-2019" dataDxfId="51"/>
    <tableColumn id="8" name="Actual Expenditure&#10;Upto&#10; (31.01.2019)" dataDxfId="50"/>
    <tableColumn id="9" name="Revised Budget Provison          2018-19" dataDxfId="49"/>
    <tableColumn id="10" name="Budget &#10;Provison &#10;2019-20 (Expenditure)" dataDxfId="4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4" name="Table4" displayName="Table4" ref="A6:K47" totalsRowShown="0" headerRowDxfId="47" dataDxfId="45" headerRowBorderDxfId="46" tableBorderDxfId="44" totalsRowBorderDxfId="43">
  <tableColumns count="11">
    <tableColumn id="1" name="Budget Code&#10;(Receipt)" dataDxfId="42"/>
    <tableColumn id="2" name="Budget Provision&#10; for&#10;2018-19 (Receipts)" dataDxfId="41"/>
    <tableColumn id="3" name="Actual Receipts Upto&#10; 31.01.2019" dataDxfId="40"/>
    <tableColumn id="4" name="Revised Budget Provison 2018-19" dataDxfId="39"/>
    <tableColumn id="5" name="Budget Provison 2019-20" dataDxfId="38"/>
    <tableColumn id="6" name="Description" dataDxfId="37"/>
    <tableColumn id="7" name="Budget Code (Expenditure)" dataDxfId="36"/>
    <tableColumn id="8" name="Budget Provision&#10; for&#10;2018-19 (Expenditure)" dataDxfId="35"/>
    <tableColumn id="9" name="Actual&#10; Expenditure &#10;Upto &#10;31.01.2019" dataDxfId="34"/>
    <tableColumn id="10" name="Revised Budget Provison&#10; 2018-19 (Expenditure)" dataDxfId="33"/>
    <tableColumn id="11" name="Budget Provison &#10;2019-20 &#10;(Expenditure)" dataDxfId="32"/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id="5" name="Table5" displayName="Table5" ref="A6:K20" totalsRowShown="0" headerRowDxfId="31" dataDxfId="29" headerRowBorderDxfId="30" tableBorderDxfId="28" totalsRowBorderDxfId="27">
  <autoFilter ref="A6:K20">
    <filterColumn colId="4">
      <filters>
        <filter val="13,50,000"/>
        <filter val="2,40,000"/>
        <filter val="3,00,00,000"/>
        <filter val="3,47,30,000"/>
        <filter val="6,71,20,000"/>
        <filter val="8,00,000"/>
      </filters>
    </filterColumn>
  </autoFilter>
  <tableColumns count="11">
    <tableColumn id="1" name="Budget Code&#10;Receipt" dataDxfId="26"/>
    <tableColumn id="2" name="Budget  Provision  for&#10;2018-19 &#10;( Receipt )" dataDxfId="25"/>
    <tableColumn id="3" name="Actual Receipts Upto (31.01.2019)" dataDxfId="24"/>
    <tableColumn id="4" name="Revised Budget Provison &#10;2018-19" dataDxfId="23"/>
    <tableColumn id="5" name="Budget &#10;Provison &#10;2019-20" dataDxfId="22"/>
    <tableColumn id="6" name="School / Divison Centre" dataDxfId="21"/>
    <tableColumn id="7" name="Budget Code&#10;Expenditure" dataDxfId="20"/>
    <tableColumn id="8" name="Budget  Provision  for&#10;2018-19 &#10;( Expenditure )" dataDxfId="19"/>
    <tableColumn id="9" name="Actual Expenditure  Upto&#10;(31.01.2019)" dataDxfId="18"/>
    <tableColumn id="10" name="Revised &#10;Budget Provison 2018-19" dataDxfId="17"/>
    <tableColumn id="11" name="Budget Provison 2019-20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le612" displayName="Table612" ref="I1:L2" totalsRowShown="0" headerRowDxfId="115" dataDxfId="113" headerRowBorderDxfId="114" tableBorderDxfId="112" totalsRowBorderDxfId="111">
  <tableColumns count="4">
    <tableColumn id="1" name="Particulars" dataDxfId="3"/>
    <tableColumn id="2" name="Capital Expenditure" dataDxfId="2">
      <calculatedColumnFormula>825100000/10000000</calculatedColumnFormula>
    </tableColumn>
    <tableColumn id="3" name="Revenue Expenditure" dataDxfId="0">
      <calculatedColumnFormula>1980910000/10000000</calculatedColumnFormula>
    </tableColumn>
    <tableColumn id="7" name="Total" dataDxfId="1">
      <calculatedColumnFormula>[Capital Expenditure]+[Revenue Expenditure]</calculatedColumnFormula>
    </tableColumn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2:D9" totalsRowShown="0" headerRowDxfId="110" headerRowBorderDxfId="109" tableBorderDxfId="108" totalsRowBorderDxfId="107">
  <tableColumns count="4">
    <tableColumn id="1" name="Budget Code" dataDxfId="106"/>
    <tableColumn id="2" name="School / Divison Centre" dataDxfId="105"/>
    <tableColumn id="3" name="Total" dataDxfId="104"/>
    <tableColumn id="4" name="Percentage" dataDxfId="10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4:C11" totalsRowShown="0" headerRowBorderDxfId="102" tableBorderDxfId="101" totalsRowBorderDxfId="100">
  <tableColumns count="3">
    <tableColumn id="1" name="Budget Code" dataDxfId="99"/>
    <tableColumn id="2" name="Total" dataDxfId="98"/>
    <tableColumn id="3" name="Percentage" dataDxfId="97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1:C2" totalsRowShown="0" headerRowBorderDxfId="96" tableBorderDxfId="95" totalsRowBorderDxfId="94">
  <autoFilter ref="A1:C2"/>
  <tableColumns count="3">
    <tableColumn id="1" name="Particulars" dataDxfId="93"/>
    <tableColumn id="2" name=" Grand ToatalReceipt" dataDxfId="92"/>
    <tableColumn id="3" name=" Grand Toatal Expenditure" dataDxfId="91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2:C3" totalsRowShown="0" headerRowBorderDxfId="90" tableBorderDxfId="89" totalsRowBorderDxfId="88">
  <autoFilter ref="A2:C3"/>
  <tableColumns count="3">
    <tableColumn id="1" name="Particulars" dataDxfId="87"/>
    <tableColumn id="2" name="Capital Expenditure" dataDxfId="86"/>
    <tableColumn id="3" name="Revenue Expenditure" dataDxfId="85"/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1:C2" totalsRowShown="0" headerRowDxfId="84" headerRowBorderDxfId="83" tableBorderDxfId="82" totalsRowBorderDxfId="81">
  <autoFilter ref="A1:C2"/>
  <tableColumns count="3">
    <tableColumn id="1" name="Particulars" dataDxfId="80"/>
    <tableColumn id="2" name="Receipt" dataDxfId="79"/>
    <tableColumn id="3" name="Expenditure" dataDxfId="7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A1:C2" totalsRowShown="0" headerRowBorderDxfId="77" tableBorderDxfId="76" totalsRowBorderDxfId="75">
  <tableColumns count="3">
    <tableColumn id="1" name="PARTICULARS"/>
    <tableColumn id="2" name="RECEIPTS" dataDxfId="74"/>
    <tableColumn id="3" name="Expenditure" dataDxfId="73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6:G48" totalsRowShown="0" headerRowDxfId="72" dataDxfId="70" headerRowBorderDxfId="71" tableBorderDxfId="69">
  <tableColumns count="7">
    <tableColumn id="1" name="Major Head" dataDxfId="68"/>
    <tableColumn id="2" name="Head Description" dataDxfId="67"/>
    <tableColumn id="3" name="Budget &#10;Estimates For &#10;2018-19" dataDxfId="66"/>
    <tableColumn id="4" name="Total &#10;expenditure &#10; Upto (31.1.2019)" dataDxfId="65"/>
    <tableColumn id="5" name="Revised Budget  For &#10;2018-19" dataDxfId="64"/>
    <tableColumn id="6" name="Budget &#10;Provison   &#10; 2019-20" dataDxfId="63"/>
    <tableColumn id="7" name="Remark" dataDxfId="6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showGridLines="0" zoomScale="75" zoomScaleNormal="75" workbookViewId="0">
      <selection activeCell="G22" sqref="G22"/>
    </sheetView>
  </sheetViews>
  <sheetFormatPr defaultRowHeight="15"/>
  <cols>
    <col min="1" max="1" width="32.7109375" customWidth="1"/>
    <col min="2" max="2" width="21.5703125" customWidth="1"/>
    <col min="3" max="3" width="25.5703125" customWidth="1"/>
    <col min="9" max="9" width="26.42578125" customWidth="1"/>
    <col min="10" max="10" width="20.7109375" customWidth="1"/>
    <col min="11" max="11" width="16.28515625" customWidth="1"/>
    <col min="12" max="12" width="10.85546875" customWidth="1"/>
  </cols>
  <sheetData>
    <row r="1" spans="1:12" ht="29.25" customHeight="1">
      <c r="A1" s="835" t="s">
        <v>3289</v>
      </c>
      <c r="B1" s="836" t="s">
        <v>3288</v>
      </c>
      <c r="C1" s="841" t="s">
        <v>3405</v>
      </c>
      <c r="D1" s="840"/>
      <c r="I1" s="835" t="s">
        <v>3289</v>
      </c>
      <c r="J1" s="836" t="s">
        <v>3404</v>
      </c>
      <c r="K1" s="837" t="s">
        <v>792</v>
      </c>
      <c r="L1" s="838" t="s">
        <v>3291</v>
      </c>
    </row>
    <row r="2" spans="1:12" ht="39" customHeight="1">
      <c r="A2" s="879" t="s">
        <v>3284</v>
      </c>
      <c r="B2" s="880">
        <f>1370080006/10000000</f>
        <v>137.0080006</v>
      </c>
      <c r="C2" s="881">
        <f>2806010000/10000000</f>
        <v>280.601</v>
      </c>
      <c r="I2" s="882" t="s">
        <v>3469</v>
      </c>
      <c r="J2" s="883">
        <f>825100000/10000000</f>
        <v>82.51</v>
      </c>
      <c r="K2" s="883">
        <f>1980910000/10000000</f>
        <v>198.09100000000001</v>
      </c>
      <c r="L2" s="839">
        <f>[Capital Expenditure]+[Revenue Expenditure]</f>
        <v>280.601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E12" sqref="E12"/>
    </sheetView>
  </sheetViews>
  <sheetFormatPr defaultRowHeight="15"/>
  <cols>
    <col min="1" max="1" width="14.42578125" customWidth="1"/>
    <col min="2" max="2" width="15" customWidth="1"/>
    <col min="3" max="3" width="15.28515625" customWidth="1"/>
    <col min="4" max="4" width="16" bestFit="1" customWidth="1"/>
    <col min="5" max="5" width="14.85546875" bestFit="1" customWidth="1"/>
    <col min="6" max="6" width="12.7109375" bestFit="1" customWidth="1"/>
    <col min="7" max="7" width="14.85546875" bestFit="1" customWidth="1"/>
    <col min="8" max="8" width="21.42578125" customWidth="1"/>
    <col min="9" max="9" width="14.7109375" customWidth="1"/>
    <col min="10" max="10" width="14.85546875" bestFit="1" customWidth="1"/>
  </cols>
  <sheetData>
    <row r="1" spans="1:11" ht="18.75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</row>
    <row r="2" spans="1:11">
      <c r="A2" s="842" t="s">
        <v>3455</v>
      </c>
      <c r="B2" s="842"/>
      <c r="C2" s="842"/>
      <c r="D2" s="842"/>
      <c r="E2" s="842"/>
      <c r="F2" s="842"/>
      <c r="G2" s="842"/>
      <c r="H2" s="842"/>
      <c r="I2" s="842"/>
      <c r="J2" s="842"/>
    </row>
    <row r="3" spans="1:11">
      <c r="A3" s="842" t="s">
        <v>3286</v>
      </c>
      <c r="B3" s="842"/>
      <c r="C3" s="842"/>
      <c r="D3" s="842"/>
      <c r="E3" s="842"/>
      <c r="F3" s="842"/>
      <c r="G3" s="842"/>
      <c r="H3" s="842"/>
      <c r="I3" s="842"/>
      <c r="J3" s="842"/>
    </row>
    <row r="4" spans="1:11">
      <c r="A4" s="701" t="s">
        <v>3287</v>
      </c>
      <c r="B4" s="3"/>
      <c r="C4" s="3"/>
      <c r="D4" s="3"/>
      <c r="E4" s="3"/>
      <c r="F4" s="701" t="s">
        <v>3406</v>
      </c>
      <c r="G4" s="3"/>
      <c r="H4" s="3"/>
      <c r="I4" s="3"/>
      <c r="J4" s="3"/>
      <c r="K4" s="3"/>
    </row>
    <row r="5" spans="1:11" ht="60">
      <c r="A5" s="796" t="s">
        <v>3416</v>
      </c>
      <c r="B5" s="795" t="s">
        <v>3420</v>
      </c>
      <c r="C5" s="795" t="s">
        <v>3419</v>
      </c>
      <c r="D5" s="795" t="s">
        <v>3418</v>
      </c>
      <c r="E5" s="795" t="s">
        <v>3468</v>
      </c>
      <c r="F5" s="795" t="s">
        <v>3417</v>
      </c>
      <c r="G5" s="795" t="s">
        <v>3415</v>
      </c>
      <c r="H5" s="795" t="s">
        <v>3414</v>
      </c>
      <c r="I5" s="795" t="s">
        <v>2777</v>
      </c>
      <c r="J5" s="699" t="s">
        <v>3467</v>
      </c>
      <c r="K5" s="3"/>
    </row>
    <row r="6" spans="1:11">
      <c r="A6" s="697" t="s">
        <v>2139</v>
      </c>
      <c r="B6" s="770">
        <v>150000</v>
      </c>
      <c r="C6" s="770">
        <v>0</v>
      </c>
      <c r="D6" s="770">
        <v>20000</v>
      </c>
      <c r="E6" s="770">
        <v>20000</v>
      </c>
      <c r="F6" s="770" t="s">
        <v>2167</v>
      </c>
      <c r="G6" s="770">
        <v>6870000</v>
      </c>
      <c r="H6" s="770">
        <v>2724003</v>
      </c>
      <c r="I6" s="770">
        <v>4140000</v>
      </c>
      <c r="J6" s="771">
        <v>7250000</v>
      </c>
      <c r="K6" s="3"/>
    </row>
    <row r="7" spans="1:11">
      <c r="A7" s="697" t="s">
        <v>1377</v>
      </c>
      <c r="B7" s="770">
        <v>6280000</v>
      </c>
      <c r="C7" s="770">
        <v>6630061</v>
      </c>
      <c r="D7" s="770">
        <v>7530000</v>
      </c>
      <c r="E7" s="770">
        <v>6120000</v>
      </c>
      <c r="F7" s="770" t="s">
        <v>1375</v>
      </c>
      <c r="G7" s="770">
        <v>239740000</v>
      </c>
      <c r="H7" s="770">
        <v>89207206</v>
      </c>
      <c r="I7" s="770">
        <v>128910000</v>
      </c>
      <c r="J7" s="771">
        <v>180160000</v>
      </c>
      <c r="K7" s="3"/>
    </row>
    <row r="8" spans="1:11">
      <c r="A8" s="697" t="s">
        <v>1408</v>
      </c>
      <c r="B8" s="770">
        <v>17000000</v>
      </c>
      <c r="C8" s="770">
        <v>21303911</v>
      </c>
      <c r="D8" s="770">
        <v>23810000</v>
      </c>
      <c r="E8" s="770">
        <v>25210000</v>
      </c>
      <c r="F8" s="770" t="s">
        <v>1409</v>
      </c>
      <c r="G8" s="770">
        <v>38900000</v>
      </c>
      <c r="H8" s="770">
        <v>12169197</v>
      </c>
      <c r="I8" s="770">
        <v>19750000</v>
      </c>
      <c r="J8" s="771">
        <v>20410000</v>
      </c>
      <c r="K8" s="3"/>
    </row>
    <row r="9" spans="1:11">
      <c r="A9" s="697" t="s">
        <v>518</v>
      </c>
      <c r="B9" s="770">
        <v>134670000</v>
      </c>
      <c r="C9" s="770">
        <v>1210660</v>
      </c>
      <c r="D9" s="770">
        <v>5310000</v>
      </c>
      <c r="E9" s="770">
        <v>134910000</v>
      </c>
      <c r="F9" s="770" t="s">
        <v>526</v>
      </c>
      <c r="G9" s="770">
        <v>137490000</v>
      </c>
      <c r="H9" s="770">
        <v>47610964</v>
      </c>
      <c r="I9" s="770">
        <v>99130000</v>
      </c>
      <c r="J9" s="771">
        <v>134260000</v>
      </c>
      <c r="K9" s="3"/>
    </row>
    <row r="10" spans="1:11">
      <c r="A10" s="697" t="s">
        <v>1513</v>
      </c>
      <c r="B10" s="770">
        <v>170000</v>
      </c>
      <c r="C10" s="770">
        <v>27555</v>
      </c>
      <c r="D10" s="770">
        <v>60000</v>
      </c>
      <c r="E10" s="770">
        <v>150000</v>
      </c>
      <c r="F10" s="770" t="s">
        <v>1515</v>
      </c>
      <c r="G10" s="770">
        <v>11800000</v>
      </c>
      <c r="H10" s="770">
        <v>4124119</v>
      </c>
      <c r="I10" s="770">
        <v>7110000</v>
      </c>
      <c r="J10" s="771">
        <v>12065000</v>
      </c>
      <c r="K10" s="3"/>
    </row>
    <row r="11" spans="1:11">
      <c r="A11" s="697" t="s">
        <v>1510</v>
      </c>
      <c r="B11" s="770">
        <v>80000</v>
      </c>
      <c r="C11" s="770">
        <v>0</v>
      </c>
      <c r="D11" s="770">
        <v>30000</v>
      </c>
      <c r="E11" s="770">
        <v>30000</v>
      </c>
      <c r="F11" s="770" t="s">
        <v>592</v>
      </c>
      <c r="G11" s="770">
        <v>9850000</v>
      </c>
      <c r="H11" s="770">
        <v>4761209</v>
      </c>
      <c r="I11" s="770">
        <v>7590000</v>
      </c>
      <c r="J11" s="771">
        <v>9880000</v>
      </c>
      <c r="K11" s="3"/>
    </row>
    <row r="12" spans="1:11">
      <c r="A12" s="697" t="s">
        <v>631</v>
      </c>
      <c r="B12" s="770">
        <v>150000</v>
      </c>
      <c r="C12" s="770">
        <v>0</v>
      </c>
      <c r="D12" s="770">
        <v>20000</v>
      </c>
      <c r="E12" s="770">
        <v>20000</v>
      </c>
      <c r="F12" s="770" t="s">
        <v>635</v>
      </c>
      <c r="G12" s="770">
        <v>12820000</v>
      </c>
      <c r="H12" s="770">
        <v>6527191</v>
      </c>
      <c r="I12" s="770">
        <v>10260000</v>
      </c>
      <c r="J12" s="771">
        <v>12880000</v>
      </c>
      <c r="K12" s="3"/>
    </row>
    <row r="13" spans="1:11">
      <c r="A13" s="697" t="s">
        <v>710</v>
      </c>
      <c r="B13" s="770">
        <v>150000</v>
      </c>
      <c r="C13" s="770">
        <v>0</v>
      </c>
      <c r="D13" s="770">
        <v>20000</v>
      </c>
      <c r="E13" s="770">
        <v>20000</v>
      </c>
      <c r="F13" s="770" t="s">
        <v>714</v>
      </c>
      <c r="G13" s="770">
        <v>6840000</v>
      </c>
      <c r="H13" s="770">
        <v>3098573</v>
      </c>
      <c r="I13" s="770">
        <v>4750000</v>
      </c>
      <c r="J13" s="771">
        <v>7065000</v>
      </c>
      <c r="K13" s="3"/>
    </row>
    <row r="14" spans="1:11">
      <c r="A14" s="697" t="s">
        <v>747</v>
      </c>
      <c r="B14" s="770">
        <v>150000</v>
      </c>
      <c r="C14" s="770">
        <v>60869</v>
      </c>
      <c r="D14" s="770">
        <v>110000</v>
      </c>
      <c r="E14" s="770">
        <v>20000</v>
      </c>
      <c r="F14" s="770" t="s">
        <v>751</v>
      </c>
      <c r="G14" s="770">
        <v>7870000</v>
      </c>
      <c r="H14" s="770">
        <v>2145402</v>
      </c>
      <c r="I14" s="770">
        <v>4470000</v>
      </c>
      <c r="J14" s="771">
        <v>7050000</v>
      </c>
      <c r="K14" s="3"/>
    </row>
    <row r="15" spans="1:11">
      <c r="A15" s="697" t="s">
        <v>1380</v>
      </c>
      <c r="B15" s="770">
        <v>587930000</v>
      </c>
      <c r="C15" s="770">
        <v>442648881</v>
      </c>
      <c r="D15" s="770">
        <v>448180000</v>
      </c>
      <c r="E15" s="770">
        <v>536370000</v>
      </c>
      <c r="F15" s="770" t="s">
        <v>1379</v>
      </c>
      <c r="G15" s="770">
        <v>713230000</v>
      </c>
      <c r="H15" s="770">
        <v>343564743</v>
      </c>
      <c r="I15" s="770">
        <v>791350000</v>
      </c>
      <c r="J15" s="771">
        <v>986880000</v>
      </c>
      <c r="K15" s="3"/>
    </row>
    <row r="16" spans="1:11">
      <c r="A16" s="697" t="s">
        <v>783</v>
      </c>
      <c r="B16" s="770">
        <v>150000</v>
      </c>
      <c r="C16" s="770">
        <v>0</v>
      </c>
      <c r="D16" s="770">
        <v>20000</v>
      </c>
      <c r="E16" s="770">
        <v>20000</v>
      </c>
      <c r="F16" s="770" t="s">
        <v>787</v>
      </c>
      <c r="G16" s="770">
        <v>7935000</v>
      </c>
      <c r="H16" s="770">
        <v>2911547</v>
      </c>
      <c r="I16" s="770">
        <v>4710000</v>
      </c>
      <c r="J16" s="771">
        <v>7120000</v>
      </c>
      <c r="K16" s="3"/>
    </row>
    <row r="17" spans="1:11">
      <c r="A17" s="697" t="s">
        <v>820</v>
      </c>
      <c r="B17" s="770">
        <v>150000</v>
      </c>
      <c r="C17" s="770">
        <v>240</v>
      </c>
      <c r="D17" s="770">
        <v>20000</v>
      </c>
      <c r="E17" s="770">
        <v>20000</v>
      </c>
      <c r="F17" s="770" t="s">
        <v>824</v>
      </c>
      <c r="G17" s="770">
        <v>7730000</v>
      </c>
      <c r="H17" s="770">
        <v>3523618</v>
      </c>
      <c r="I17" s="770">
        <v>5290000</v>
      </c>
      <c r="J17" s="771">
        <v>8030000</v>
      </c>
      <c r="K17" s="3"/>
    </row>
    <row r="18" spans="1:11">
      <c r="A18" s="697" t="s">
        <v>1440</v>
      </c>
      <c r="B18" s="770">
        <v>50110000</v>
      </c>
      <c r="C18" s="770">
        <v>37657950</v>
      </c>
      <c r="D18" s="770">
        <v>40310000</v>
      </c>
      <c r="E18" s="770">
        <v>42930000</v>
      </c>
      <c r="F18" s="770" t="s">
        <v>1441</v>
      </c>
      <c r="G18" s="770">
        <v>32430000</v>
      </c>
      <c r="H18" s="770">
        <v>5972685</v>
      </c>
      <c r="I18" s="770">
        <v>22450000</v>
      </c>
      <c r="J18" s="771">
        <v>36370000</v>
      </c>
      <c r="K18" s="3"/>
    </row>
    <row r="19" spans="1:11">
      <c r="A19" s="697" t="s">
        <v>863</v>
      </c>
      <c r="B19" s="770">
        <v>468060000</v>
      </c>
      <c r="C19" s="770">
        <v>299762250</v>
      </c>
      <c r="D19" s="770">
        <v>320470000</v>
      </c>
      <c r="E19" s="770">
        <v>163140000</v>
      </c>
      <c r="F19" s="770" t="s">
        <v>888</v>
      </c>
      <c r="G19" s="770">
        <v>55500000</v>
      </c>
      <c r="H19" s="770">
        <v>6866977</v>
      </c>
      <c r="I19" s="770">
        <v>28460000</v>
      </c>
      <c r="J19" s="771">
        <v>31300000</v>
      </c>
      <c r="K19" s="3"/>
    </row>
    <row r="20" spans="1:11">
      <c r="A20" s="697" t="s">
        <v>856</v>
      </c>
      <c r="B20" s="770">
        <v>211900000</v>
      </c>
      <c r="C20" s="770">
        <v>127014275</v>
      </c>
      <c r="D20" s="770">
        <v>135100000</v>
      </c>
      <c r="E20" s="770">
        <v>137450000</v>
      </c>
      <c r="F20" s="770" t="s">
        <v>857</v>
      </c>
      <c r="G20" s="770">
        <v>21830000</v>
      </c>
      <c r="H20" s="770">
        <v>6589043</v>
      </c>
      <c r="I20" s="770">
        <v>10130000</v>
      </c>
      <c r="J20" s="771">
        <v>22620000</v>
      </c>
      <c r="K20" s="3"/>
    </row>
    <row r="21" spans="1:11">
      <c r="A21" s="697" t="s">
        <v>971</v>
      </c>
      <c r="B21" s="770">
        <v>81587000</v>
      </c>
      <c r="C21" s="770">
        <v>109510250</v>
      </c>
      <c r="D21" s="770">
        <v>116380000</v>
      </c>
      <c r="E21" s="770">
        <v>137760000</v>
      </c>
      <c r="F21" s="770" t="s">
        <v>1032</v>
      </c>
      <c r="G21" s="770">
        <v>92370000</v>
      </c>
      <c r="H21" s="770">
        <v>7159481</v>
      </c>
      <c r="I21" s="770">
        <v>10770000</v>
      </c>
      <c r="J21" s="771">
        <v>22120000</v>
      </c>
      <c r="K21" s="3"/>
    </row>
    <row r="22" spans="1:11">
      <c r="A22" s="697" t="s">
        <v>1056</v>
      </c>
      <c r="B22" s="770">
        <v>43825000</v>
      </c>
      <c r="C22" s="770">
        <v>19571591</v>
      </c>
      <c r="D22" s="770">
        <v>21990000</v>
      </c>
      <c r="E22" s="770">
        <v>52550000</v>
      </c>
      <c r="F22" s="770" t="s">
        <v>1125</v>
      </c>
      <c r="G22" s="770">
        <v>22810000</v>
      </c>
      <c r="H22" s="770">
        <v>4278826</v>
      </c>
      <c r="I22" s="770">
        <v>12530000</v>
      </c>
      <c r="J22" s="771">
        <v>16950000</v>
      </c>
      <c r="K22" s="3"/>
    </row>
    <row r="23" spans="1:11">
      <c r="A23" s="697" t="s">
        <v>1154</v>
      </c>
      <c r="B23" s="770">
        <v>46850000</v>
      </c>
      <c r="C23" s="770">
        <v>30792000</v>
      </c>
      <c r="D23" s="770">
        <v>33870000</v>
      </c>
      <c r="E23" s="770">
        <v>36110000</v>
      </c>
      <c r="F23" s="770" t="s">
        <v>1201</v>
      </c>
      <c r="G23" s="770">
        <v>26320000</v>
      </c>
      <c r="H23" s="770">
        <v>6078433</v>
      </c>
      <c r="I23" s="770">
        <v>9640000</v>
      </c>
      <c r="J23" s="771">
        <v>25940000</v>
      </c>
      <c r="K23" s="3"/>
    </row>
    <row r="24" spans="1:11">
      <c r="A24" s="697" t="s">
        <v>1232</v>
      </c>
      <c r="B24" s="770">
        <v>40550000</v>
      </c>
      <c r="C24" s="770">
        <v>37536400</v>
      </c>
      <c r="D24" s="770">
        <v>42250000</v>
      </c>
      <c r="E24" s="770">
        <v>43950000</v>
      </c>
      <c r="F24" s="770" t="s">
        <v>1252</v>
      </c>
      <c r="G24" s="770">
        <v>19470000</v>
      </c>
      <c r="H24" s="770">
        <v>5552599</v>
      </c>
      <c r="I24" s="770">
        <v>7680000</v>
      </c>
      <c r="J24" s="771">
        <v>15050000</v>
      </c>
      <c r="K24" s="3"/>
    </row>
    <row r="25" spans="1:11">
      <c r="A25" s="697" t="s">
        <v>1278</v>
      </c>
      <c r="B25" s="770">
        <v>23245000</v>
      </c>
      <c r="C25" s="770">
        <v>21032000</v>
      </c>
      <c r="D25" s="770">
        <v>22660000</v>
      </c>
      <c r="E25" s="770">
        <v>36810000</v>
      </c>
      <c r="F25" s="770" t="s">
        <v>1309</v>
      </c>
      <c r="G25" s="770">
        <v>11940000</v>
      </c>
      <c r="H25" s="770">
        <v>2297315</v>
      </c>
      <c r="I25" s="770">
        <v>3790000</v>
      </c>
      <c r="J25" s="771">
        <v>7660000</v>
      </c>
      <c r="K25" s="3"/>
    </row>
    <row r="26" spans="1:11">
      <c r="A26" s="697" t="s">
        <v>159</v>
      </c>
      <c r="B26" s="770">
        <v>0</v>
      </c>
      <c r="C26" s="770">
        <v>0</v>
      </c>
      <c r="D26" s="770">
        <v>0</v>
      </c>
      <c r="E26" s="770">
        <v>0</v>
      </c>
      <c r="F26" s="770" t="s">
        <v>1383</v>
      </c>
      <c r="G26" s="770">
        <v>23890000</v>
      </c>
      <c r="H26" s="770">
        <v>9676546</v>
      </c>
      <c r="I26" s="770">
        <v>14400000</v>
      </c>
      <c r="J26" s="771">
        <v>25240000</v>
      </c>
      <c r="K26" s="3"/>
    </row>
    <row r="27" spans="1:11">
      <c r="A27" s="697" t="s">
        <v>1337</v>
      </c>
      <c r="B27" s="770">
        <v>14380000</v>
      </c>
      <c r="C27" s="770">
        <v>5260800</v>
      </c>
      <c r="D27" s="770">
        <v>6290000</v>
      </c>
      <c r="E27" s="770">
        <v>5840000</v>
      </c>
      <c r="F27" s="770" t="s">
        <v>1354</v>
      </c>
      <c r="G27" s="770">
        <v>11920000</v>
      </c>
      <c r="H27" s="770">
        <v>4542671</v>
      </c>
      <c r="I27" s="770">
        <v>6640000</v>
      </c>
      <c r="J27" s="771">
        <v>11960000</v>
      </c>
      <c r="K27" s="3"/>
    </row>
    <row r="28" spans="1:11">
      <c r="A28" s="697" t="s">
        <v>1373</v>
      </c>
      <c r="B28" s="770">
        <v>1500000</v>
      </c>
      <c r="C28" s="770">
        <v>491281</v>
      </c>
      <c r="D28" s="770">
        <v>700000</v>
      </c>
      <c r="E28" s="770">
        <v>5300000</v>
      </c>
      <c r="F28" s="770" t="s">
        <v>1411</v>
      </c>
      <c r="G28" s="770">
        <v>12360000</v>
      </c>
      <c r="H28" s="770">
        <v>6459674</v>
      </c>
      <c r="I28" s="770">
        <v>8750000</v>
      </c>
      <c r="J28" s="771">
        <v>10930000</v>
      </c>
      <c r="K28" s="3"/>
    </row>
    <row r="29" spans="1:11">
      <c r="A29" s="697" t="s">
        <v>1381</v>
      </c>
      <c r="B29" s="770">
        <v>1550000</v>
      </c>
      <c r="C29" s="770">
        <v>2761189</v>
      </c>
      <c r="D29" s="770">
        <v>3540000</v>
      </c>
      <c r="E29" s="770">
        <v>3670000</v>
      </c>
      <c r="F29" s="770" t="s">
        <v>1384</v>
      </c>
      <c r="G29" s="770">
        <v>24780000</v>
      </c>
      <c r="H29" s="770">
        <v>9568804</v>
      </c>
      <c r="I29" s="770">
        <v>14060000</v>
      </c>
      <c r="J29" s="771">
        <v>25460000</v>
      </c>
      <c r="K29" s="3"/>
    </row>
    <row r="30" spans="1:11">
      <c r="A30" s="697" t="s">
        <v>1391</v>
      </c>
      <c r="B30" s="770">
        <v>260000</v>
      </c>
      <c r="C30" s="770">
        <v>1360000</v>
      </c>
      <c r="D30" s="770">
        <v>1440000</v>
      </c>
      <c r="E30" s="770">
        <v>1460000</v>
      </c>
      <c r="F30" s="770" t="s">
        <v>1394</v>
      </c>
      <c r="G30" s="770">
        <v>792450000</v>
      </c>
      <c r="H30" s="770">
        <v>17382860</v>
      </c>
      <c r="I30" s="770">
        <v>124490000</v>
      </c>
      <c r="J30" s="771">
        <v>824180000</v>
      </c>
      <c r="K30" s="3"/>
    </row>
    <row r="31" spans="1:11">
      <c r="A31" s="697" t="s">
        <v>1396</v>
      </c>
      <c r="B31" s="770">
        <v>70000</v>
      </c>
      <c r="C31" s="770">
        <v>16649</v>
      </c>
      <c r="D31" s="770">
        <v>50000</v>
      </c>
      <c r="E31" s="770">
        <v>50000</v>
      </c>
      <c r="F31" s="770" t="s">
        <v>1400</v>
      </c>
      <c r="G31" s="770">
        <v>14260000</v>
      </c>
      <c r="H31" s="770">
        <v>8115546</v>
      </c>
      <c r="I31" s="770">
        <v>11120000</v>
      </c>
      <c r="J31" s="771">
        <v>14980000</v>
      </c>
      <c r="K31" s="3"/>
    </row>
    <row r="32" spans="1:11">
      <c r="A32" s="697" t="s">
        <v>1401</v>
      </c>
      <c r="B32" s="770">
        <v>5010000</v>
      </c>
      <c r="C32" s="770">
        <v>53100</v>
      </c>
      <c r="D32" s="770">
        <v>120000</v>
      </c>
      <c r="E32" s="770">
        <v>120000</v>
      </c>
      <c r="F32" s="770" t="s">
        <v>401</v>
      </c>
      <c r="G32" s="770">
        <v>237810000</v>
      </c>
      <c r="H32" s="770">
        <v>203934842</v>
      </c>
      <c r="I32" s="770">
        <v>340900000</v>
      </c>
      <c r="J32" s="771">
        <v>272200000</v>
      </c>
      <c r="K32" s="3"/>
    </row>
    <row r="33" spans="1:11">
      <c r="A33" s="697" t="s">
        <v>1403</v>
      </c>
      <c r="B33" s="770">
        <v>30000</v>
      </c>
      <c r="C33" s="770">
        <v>0</v>
      </c>
      <c r="D33" s="770">
        <v>30000</v>
      </c>
      <c r="E33" s="770">
        <v>30000</v>
      </c>
      <c r="F33" s="770" t="s">
        <v>2166</v>
      </c>
      <c r="G33" s="770">
        <v>38520000</v>
      </c>
      <c r="H33" s="770">
        <v>9253541</v>
      </c>
      <c r="I33" s="770">
        <v>13410000</v>
      </c>
      <c r="J33" s="771">
        <v>27790000</v>
      </c>
      <c r="K33" s="3"/>
    </row>
    <row r="34" spans="1:11">
      <c r="A34" s="697" t="s">
        <v>1406</v>
      </c>
      <c r="B34" s="770">
        <v>40000</v>
      </c>
      <c r="C34" s="770">
        <v>0</v>
      </c>
      <c r="D34" s="770">
        <v>0</v>
      </c>
      <c r="E34" s="770">
        <v>0</v>
      </c>
      <c r="F34" s="770" t="s">
        <v>1407</v>
      </c>
      <c r="G34" s="770">
        <v>28060000</v>
      </c>
      <c r="H34" s="770">
        <v>9523196</v>
      </c>
      <c r="I34" s="770">
        <v>14170000</v>
      </c>
      <c r="J34" s="771">
        <v>22210000</v>
      </c>
      <c r="K34" s="3"/>
    </row>
    <row r="35" spans="1:11" s="668" customFormat="1">
      <c r="A35" s="713" t="s">
        <v>3282</v>
      </c>
      <c r="B35" s="766">
        <v>1735997002</v>
      </c>
      <c r="C35" s="766">
        <v>1164701915</v>
      </c>
      <c r="D35" s="766">
        <v>1230330004</v>
      </c>
      <c r="E35" s="766">
        <v>1370080006</v>
      </c>
      <c r="F35" s="766" t="s">
        <v>3282</v>
      </c>
      <c r="G35" s="766">
        <v>2667795000</v>
      </c>
      <c r="H35" s="766">
        <v>845620811</v>
      </c>
      <c r="I35" s="766">
        <v>1740850000</v>
      </c>
      <c r="J35" s="767">
        <v>2806010000</v>
      </c>
      <c r="K35" s="701"/>
    </row>
    <row r="36" spans="1:11">
      <c r="A36" s="3"/>
      <c r="B36" s="3"/>
      <c r="C36" s="3"/>
      <c r="D36" s="3"/>
      <c r="E36" s="3"/>
      <c r="J36" s="3"/>
    </row>
    <row r="37" spans="1:11">
      <c r="A37" s="3"/>
      <c r="B37" s="3"/>
      <c r="C37" s="3"/>
      <c r="D37" s="3"/>
      <c r="E37" s="3"/>
      <c r="K37" s="3"/>
    </row>
    <row r="38" spans="1:11" ht="2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50.25" customHeight="1">
      <c r="D39" s="3"/>
      <c r="E39" s="3"/>
      <c r="F39" s="3"/>
      <c r="G39" s="3"/>
      <c r="H39" s="3"/>
      <c r="I39" s="3"/>
      <c r="J39" s="3"/>
      <c r="K39" s="3"/>
    </row>
    <row r="40" spans="1:11" ht="53.25" customHeight="1">
      <c r="D40" s="3"/>
      <c r="E40" s="3"/>
      <c r="F40" s="3"/>
      <c r="G40" s="3"/>
      <c r="H40" s="3"/>
      <c r="I40" s="3"/>
      <c r="J40" s="3"/>
      <c r="K40" s="3"/>
    </row>
    <row r="41" spans="1:11" ht="79.5" customHeight="1">
      <c r="D41" s="3"/>
      <c r="E41" s="3"/>
      <c r="F41" s="3"/>
      <c r="G41" s="3"/>
      <c r="H41" s="3"/>
      <c r="I41" s="3"/>
      <c r="J41" s="3"/>
      <c r="K41" s="3"/>
    </row>
    <row r="42" spans="1:11" ht="90.75" customHeight="1">
      <c r="D42" s="3"/>
      <c r="E42" s="3"/>
      <c r="F42" s="3"/>
      <c r="G42" s="3"/>
      <c r="H42" s="3"/>
      <c r="I42" s="3"/>
      <c r="J42" s="3"/>
      <c r="K42" s="3"/>
    </row>
    <row r="43" spans="1:11" ht="60" customHeight="1">
      <c r="D43" s="3"/>
      <c r="E43" s="3"/>
      <c r="F43" s="3"/>
      <c r="G43" s="3"/>
      <c r="H43" s="3"/>
      <c r="I43" s="3"/>
      <c r="J43" s="3"/>
      <c r="K43" s="3"/>
    </row>
    <row r="44" spans="1:11">
      <c r="A44" s="696"/>
      <c r="B44" s="696"/>
      <c r="C44" s="696"/>
      <c r="D44" s="696"/>
      <c r="E44" s="696"/>
      <c r="F44" s="696"/>
      <c r="G44" s="696"/>
      <c r="H44" s="696"/>
      <c r="I44" s="696"/>
      <c r="J44" s="696"/>
      <c r="K44" s="3"/>
    </row>
  </sheetData>
  <mergeCells count="3">
    <mergeCell ref="A1:J1"/>
    <mergeCell ref="A2:J2"/>
    <mergeCell ref="A3:J3"/>
  </mergeCell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7"/>
  <sheetViews>
    <sheetView showGridLines="0" topLeftCell="A7" workbookViewId="0">
      <selection activeCell="A10" sqref="A10"/>
    </sheetView>
  </sheetViews>
  <sheetFormatPr defaultRowHeight="15"/>
  <cols>
    <col min="1" max="1" width="14.42578125" customWidth="1"/>
    <col min="2" max="2" width="16.28515625" customWidth="1"/>
    <col min="3" max="3" width="18.5703125" customWidth="1"/>
    <col min="4" max="4" width="18.85546875" customWidth="1"/>
    <col min="5" max="5" width="18" customWidth="1"/>
    <col min="6" max="6" width="22.140625" customWidth="1"/>
    <col min="7" max="7" width="16.28515625" bestFit="1" customWidth="1"/>
    <col min="8" max="9" width="14.85546875" bestFit="1" customWidth="1"/>
    <col min="10" max="10" width="16.140625" bestFit="1" customWidth="1"/>
    <col min="11" max="11" width="14.85546875" bestFit="1" customWidth="1"/>
  </cols>
  <sheetData>
    <row r="1" spans="1:11" ht="18.75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</row>
    <row r="2" spans="1:11">
      <c r="A2" s="842" t="s">
        <v>3455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</row>
    <row r="3" spans="1:11">
      <c r="A3" s="842" t="s">
        <v>3292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</row>
    <row r="4" spans="1:11" ht="18.75">
      <c r="A4" s="845" t="s">
        <v>3293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</row>
    <row r="5" spans="1:11">
      <c r="A5" t="s">
        <v>29</v>
      </c>
      <c r="G5" t="s">
        <v>2165</v>
      </c>
    </row>
    <row r="6" spans="1:11" ht="78.75">
      <c r="A6" s="800" t="s">
        <v>3436</v>
      </c>
      <c r="B6" s="801" t="s">
        <v>3428</v>
      </c>
      <c r="C6" s="801" t="s">
        <v>3430</v>
      </c>
      <c r="D6" s="801" t="s">
        <v>2775</v>
      </c>
      <c r="E6" s="801" t="s">
        <v>2771</v>
      </c>
      <c r="F6" s="801" t="s">
        <v>3435</v>
      </c>
      <c r="G6" s="801" t="s">
        <v>3434</v>
      </c>
      <c r="H6" s="801" t="s">
        <v>3429</v>
      </c>
      <c r="I6" s="801" t="s">
        <v>3433</v>
      </c>
      <c r="J6" s="801" t="s">
        <v>3432</v>
      </c>
      <c r="K6" s="802" t="s">
        <v>3431</v>
      </c>
    </row>
    <row r="7" spans="1:11">
      <c r="A7" s="772" t="s">
        <v>2316</v>
      </c>
      <c r="B7" s="770">
        <v>695000000</v>
      </c>
      <c r="C7" s="770">
        <v>526072197</v>
      </c>
      <c r="D7" s="770">
        <v>634300000</v>
      </c>
      <c r="E7" s="770">
        <v>688100000</v>
      </c>
      <c r="F7" s="770" t="s">
        <v>2317</v>
      </c>
      <c r="G7" s="770" t="s">
        <v>2318</v>
      </c>
      <c r="H7" s="770">
        <v>845000000</v>
      </c>
      <c r="I7" s="770">
        <v>589441000</v>
      </c>
      <c r="J7" s="770">
        <v>689450000</v>
      </c>
      <c r="K7" s="771">
        <v>688100000</v>
      </c>
    </row>
    <row r="8" spans="1:11">
      <c r="A8" s="772" t="s">
        <v>2319</v>
      </c>
      <c r="B8" s="770">
        <v>2962700000</v>
      </c>
      <c r="C8" s="770">
        <v>3034628990</v>
      </c>
      <c r="D8" s="770">
        <v>3034640000</v>
      </c>
      <c r="E8" s="770">
        <v>4327390000</v>
      </c>
      <c r="F8" s="770" t="s">
        <v>1722</v>
      </c>
      <c r="G8" s="770" t="s">
        <v>2320</v>
      </c>
      <c r="H8" s="770">
        <v>4402700000</v>
      </c>
      <c r="I8" s="770">
        <v>2871608000</v>
      </c>
      <c r="J8" s="770">
        <v>3341810000</v>
      </c>
      <c r="K8" s="771">
        <v>4337390000</v>
      </c>
    </row>
    <row r="9" spans="1:11">
      <c r="A9" s="772" t="s">
        <v>2321</v>
      </c>
      <c r="B9" s="770">
        <v>58300000</v>
      </c>
      <c r="C9" s="770">
        <v>55305527</v>
      </c>
      <c r="D9" s="770">
        <v>56310000</v>
      </c>
      <c r="E9" s="770">
        <v>64500000</v>
      </c>
      <c r="F9" s="770" t="s">
        <v>2322</v>
      </c>
      <c r="G9" s="770" t="s">
        <v>2323</v>
      </c>
      <c r="H9" s="770">
        <v>108300000</v>
      </c>
      <c r="I9" s="770">
        <v>58067600</v>
      </c>
      <c r="J9" s="770">
        <v>58080000</v>
      </c>
      <c r="K9" s="771">
        <v>64500000</v>
      </c>
    </row>
    <row r="10" spans="1:11">
      <c r="A10" s="772" t="s">
        <v>2324</v>
      </c>
      <c r="B10" s="770">
        <v>11800000</v>
      </c>
      <c r="C10" s="770">
        <v>1776789</v>
      </c>
      <c r="D10" s="770">
        <v>1790000</v>
      </c>
      <c r="E10" s="770">
        <v>12060000</v>
      </c>
      <c r="F10" s="770" t="s">
        <v>2325</v>
      </c>
      <c r="G10" s="770" t="s">
        <v>2326</v>
      </c>
      <c r="H10" s="770">
        <v>13600000</v>
      </c>
      <c r="I10" s="770">
        <v>1778000</v>
      </c>
      <c r="J10" s="770">
        <v>2580000</v>
      </c>
      <c r="K10" s="771">
        <v>12860000</v>
      </c>
    </row>
    <row r="11" spans="1:11">
      <c r="A11" s="772" t="s">
        <v>2327</v>
      </c>
      <c r="B11" s="770">
        <v>62100000</v>
      </c>
      <c r="C11" s="770">
        <v>52194795</v>
      </c>
      <c r="D11" s="770">
        <v>52700000</v>
      </c>
      <c r="E11" s="770">
        <v>55720000</v>
      </c>
      <c r="F11" s="770" t="s">
        <v>2328</v>
      </c>
      <c r="G11" s="770" t="s">
        <v>2329</v>
      </c>
      <c r="H11" s="770">
        <v>72100000</v>
      </c>
      <c r="I11" s="770">
        <v>54313000</v>
      </c>
      <c r="J11" s="770">
        <v>54820000</v>
      </c>
      <c r="K11" s="771">
        <v>55720000</v>
      </c>
    </row>
    <row r="12" spans="1:11">
      <c r="A12" s="772" t="s">
        <v>2330</v>
      </c>
      <c r="B12" s="770">
        <v>10200000</v>
      </c>
      <c r="C12" s="770">
        <v>532619</v>
      </c>
      <c r="D12" s="770">
        <v>640000</v>
      </c>
      <c r="E12" s="770">
        <v>9550000</v>
      </c>
      <c r="F12" s="770" t="s">
        <v>2331</v>
      </c>
      <c r="G12" s="770" t="s">
        <v>2332</v>
      </c>
      <c r="H12" s="770">
        <v>10700000</v>
      </c>
      <c r="I12" s="770">
        <v>1175660</v>
      </c>
      <c r="J12" s="770">
        <v>1280000</v>
      </c>
      <c r="K12" s="771">
        <v>9550000</v>
      </c>
    </row>
    <row r="13" spans="1:11">
      <c r="A13" s="772" t="s">
        <v>2333</v>
      </c>
      <c r="B13" s="770">
        <v>323500000</v>
      </c>
      <c r="C13" s="770">
        <v>145743362</v>
      </c>
      <c r="D13" s="770">
        <v>146750000</v>
      </c>
      <c r="E13" s="770">
        <v>398690000</v>
      </c>
      <c r="F13" s="770" t="s">
        <v>2334</v>
      </c>
      <c r="G13" s="770" t="s">
        <v>2335</v>
      </c>
      <c r="H13" s="770">
        <v>373500000</v>
      </c>
      <c r="I13" s="770">
        <v>204021000</v>
      </c>
      <c r="J13" s="770">
        <v>205020000</v>
      </c>
      <c r="K13" s="771">
        <v>398690000</v>
      </c>
    </row>
    <row r="14" spans="1:11">
      <c r="A14" s="772" t="s">
        <v>2336</v>
      </c>
      <c r="B14" s="770">
        <v>51800000</v>
      </c>
      <c r="C14" s="770">
        <v>49414165</v>
      </c>
      <c r="D14" s="770">
        <v>49920000</v>
      </c>
      <c r="E14" s="770">
        <v>41750000</v>
      </c>
      <c r="F14" s="770" t="s">
        <v>2337</v>
      </c>
      <c r="G14" s="770" t="s">
        <v>2338</v>
      </c>
      <c r="H14" s="770">
        <v>61800000</v>
      </c>
      <c r="I14" s="770">
        <v>50477000</v>
      </c>
      <c r="J14" s="770">
        <v>50980000</v>
      </c>
      <c r="K14" s="771">
        <v>41750000</v>
      </c>
    </row>
    <row r="15" spans="1:11">
      <c r="A15" s="772" t="s">
        <v>2339</v>
      </c>
      <c r="B15" s="770">
        <v>54700000</v>
      </c>
      <c r="C15" s="770">
        <v>53975602</v>
      </c>
      <c r="D15" s="770">
        <v>55980000</v>
      </c>
      <c r="E15" s="770">
        <v>60140000</v>
      </c>
      <c r="F15" s="770" t="s">
        <v>2340</v>
      </c>
      <c r="G15" s="770" t="s">
        <v>2341</v>
      </c>
      <c r="H15" s="770">
        <v>104700000</v>
      </c>
      <c r="I15" s="770">
        <v>54618660</v>
      </c>
      <c r="J15" s="770">
        <v>54630000</v>
      </c>
      <c r="K15" s="771">
        <v>60140000</v>
      </c>
    </row>
    <row r="16" spans="1:11">
      <c r="A16" s="772" t="s">
        <v>2342</v>
      </c>
      <c r="B16" s="770">
        <v>4900000</v>
      </c>
      <c r="C16" s="770">
        <v>0</v>
      </c>
      <c r="D16" s="770">
        <v>5000000</v>
      </c>
      <c r="E16" s="770">
        <v>5350000</v>
      </c>
      <c r="F16" s="770" t="s">
        <v>2343</v>
      </c>
      <c r="G16" s="770" t="s">
        <v>2344</v>
      </c>
      <c r="H16" s="770">
        <v>4900000</v>
      </c>
      <c r="I16" s="770">
        <v>0</v>
      </c>
      <c r="J16" s="770">
        <v>5000000</v>
      </c>
      <c r="K16" s="771">
        <v>5350000</v>
      </c>
    </row>
    <row r="17" spans="1:11">
      <c r="A17" s="772" t="s">
        <v>2345</v>
      </c>
      <c r="B17" s="770">
        <v>11900000</v>
      </c>
      <c r="C17" s="770">
        <v>5326190</v>
      </c>
      <c r="D17" s="770">
        <v>5430000</v>
      </c>
      <c r="E17" s="770">
        <v>5840000</v>
      </c>
      <c r="F17" s="770" t="s">
        <v>2346</v>
      </c>
      <c r="G17" s="770" t="s">
        <v>2347</v>
      </c>
      <c r="H17" s="770">
        <v>16900000</v>
      </c>
      <c r="I17" s="770">
        <v>11750126</v>
      </c>
      <c r="J17" s="770">
        <v>11850000</v>
      </c>
      <c r="K17" s="771">
        <v>5840000</v>
      </c>
    </row>
    <row r="18" spans="1:11">
      <c r="A18" s="772" t="s">
        <v>2348</v>
      </c>
      <c r="B18" s="770">
        <v>3600000</v>
      </c>
      <c r="C18" s="770">
        <v>1065238</v>
      </c>
      <c r="D18" s="770">
        <v>1570000</v>
      </c>
      <c r="E18" s="770">
        <v>14560000</v>
      </c>
      <c r="F18" s="770" t="s">
        <v>2349</v>
      </c>
      <c r="G18" s="770" t="s">
        <v>2350</v>
      </c>
      <c r="H18" s="770">
        <v>4600000</v>
      </c>
      <c r="I18" s="770">
        <v>13505320</v>
      </c>
      <c r="J18" s="770">
        <v>14005000</v>
      </c>
      <c r="K18" s="771">
        <v>14560000</v>
      </c>
    </row>
    <row r="19" spans="1:11">
      <c r="A19" s="772" t="s">
        <v>2351</v>
      </c>
      <c r="B19" s="770">
        <v>15000000</v>
      </c>
      <c r="C19" s="770">
        <v>13745450</v>
      </c>
      <c r="D19" s="770">
        <v>14260000</v>
      </c>
      <c r="E19" s="770">
        <v>1650000</v>
      </c>
      <c r="F19" s="770" t="s">
        <v>2352</v>
      </c>
      <c r="G19" s="770" t="s">
        <v>2353</v>
      </c>
      <c r="H19" s="770">
        <v>16000000</v>
      </c>
      <c r="I19" s="770">
        <v>14877320</v>
      </c>
      <c r="J19" s="770">
        <v>15377000</v>
      </c>
      <c r="K19" s="771">
        <v>1650000</v>
      </c>
    </row>
    <row r="20" spans="1:11">
      <c r="A20" s="772" t="s">
        <v>2354</v>
      </c>
      <c r="B20" s="770">
        <v>96100000</v>
      </c>
      <c r="C20" s="770">
        <v>90884177</v>
      </c>
      <c r="D20" s="770">
        <v>91390000</v>
      </c>
      <c r="E20" s="770">
        <v>74170000</v>
      </c>
      <c r="F20" s="770" t="s">
        <v>2447</v>
      </c>
      <c r="G20" s="770" t="s">
        <v>2355</v>
      </c>
      <c r="H20" s="770">
        <v>121100000</v>
      </c>
      <c r="I20" s="770">
        <v>91942000</v>
      </c>
      <c r="J20" s="770">
        <v>92940000</v>
      </c>
      <c r="K20" s="771">
        <v>74670000</v>
      </c>
    </row>
    <row r="21" spans="1:11">
      <c r="A21" s="772" t="s">
        <v>2356</v>
      </c>
      <c r="B21" s="770">
        <v>2300000</v>
      </c>
      <c r="C21" s="770">
        <v>106524</v>
      </c>
      <c r="D21" s="770">
        <v>610000</v>
      </c>
      <c r="E21" s="770">
        <v>2580000</v>
      </c>
      <c r="F21" s="770" t="s">
        <v>1783</v>
      </c>
      <c r="G21" s="770" t="s">
        <v>2357</v>
      </c>
      <c r="H21" s="770">
        <v>2400000</v>
      </c>
      <c r="I21" s="770">
        <v>235532</v>
      </c>
      <c r="J21" s="770">
        <v>740000</v>
      </c>
      <c r="K21" s="771">
        <v>2580000</v>
      </c>
    </row>
    <row r="22" spans="1:11">
      <c r="A22" s="772" t="s">
        <v>2358</v>
      </c>
      <c r="B22" s="770">
        <v>3460000</v>
      </c>
      <c r="C22" s="770">
        <v>3471813</v>
      </c>
      <c r="D22" s="770">
        <v>3500000</v>
      </c>
      <c r="E22" s="770">
        <v>210000</v>
      </c>
      <c r="F22" s="770" t="s">
        <v>2448</v>
      </c>
      <c r="G22" s="770" t="s">
        <v>2359</v>
      </c>
      <c r="H22" s="770">
        <v>3300000</v>
      </c>
      <c r="I22" s="770">
        <v>1349622</v>
      </c>
      <c r="J22" s="770">
        <v>1470000</v>
      </c>
      <c r="K22" s="771">
        <v>4810000</v>
      </c>
    </row>
    <row r="23" spans="1:11">
      <c r="A23" s="772" t="s">
        <v>2360</v>
      </c>
      <c r="B23" s="770">
        <v>2200000</v>
      </c>
      <c r="C23" s="770">
        <v>1092275</v>
      </c>
      <c r="D23" s="770">
        <v>1090000</v>
      </c>
      <c r="E23" s="770">
        <v>2920000</v>
      </c>
      <c r="F23" s="770" t="s">
        <v>2449</v>
      </c>
      <c r="G23" s="770" t="s">
        <v>2361</v>
      </c>
      <c r="H23" s="770">
        <v>2300000</v>
      </c>
      <c r="I23" s="770">
        <v>2126532</v>
      </c>
      <c r="J23" s="770">
        <v>2130000</v>
      </c>
      <c r="K23" s="771">
        <v>2920000</v>
      </c>
    </row>
    <row r="24" spans="1:11">
      <c r="A24" s="772" t="s">
        <v>2362</v>
      </c>
      <c r="B24" s="770">
        <v>1400000</v>
      </c>
      <c r="C24" s="770">
        <v>670031</v>
      </c>
      <c r="D24" s="770">
        <v>780000</v>
      </c>
      <c r="E24" s="770">
        <v>1640000</v>
      </c>
      <c r="F24" s="770" t="s">
        <v>2363</v>
      </c>
      <c r="G24" s="770" t="s">
        <v>2364</v>
      </c>
      <c r="H24" s="770">
        <v>1500000</v>
      </c>
      <c r="I24" s="770">
        <v>1253532</v>
      </c>
      <c r="J24" s="770">
        <v>1360000</v>
      </c>
      <c r="K24" s="771">
        <v>1640000</v>
      </c>
    </row>
    <row r="25" spans="1:11">
      <c r="A25" s="772" t="s">
        <v>2365</v>
      </c>
      <c r="B25" s="770">
        <v>1400000</v>
      </c>
      <c r="C25" s="770">
        <v>670031</v>
      </c>
      <c r="D25" s="770">
        <v>780000</v>
      </c>
      <c r="E25" s="770">
        <v>1640000</v>
      </c>
      <c r="F25" s="770" t="s">
        <v>2446</v>
      </c>
      <c r="G25" s="770" t="s">
        <v>2366</v>
      </c>
      <c r="H25" s="770">
        <v>1500000</v>
      </c>
      <c r="I25" s="770">
        <v>1258718</v>
      </c>
      <c r="J25" s="770">
        <v>1360000</v>
      </c>
      <c r="K25" s="771">
        <v>1640000</v>
      </c>
    </row>
    <row r="26" spans="1:11">
      <c r="A26" s="772" t="s">
        <v>2367</v>
      </c>
      <c r="B26" s="770">
        <v>53900000</v>
      </c>
      <c r="C26" s="770">
        <v>53754340</v>
      </c>
      <c r="D26" s="770">
        <v>53860000</v>
      </c>
      <c r="E26" s="770">
        <v>31710000</v>
      </c>
      <c r="F26" s="770" t="s">
        <v>2445</v>
      </c>
      <c r="G26" s="770" t="s">
        <v>2368</v>
      </c>
      <c r="H26" s="770">
        <v>55480000</v>
      </c>
      <c r="I26" s="770">
        <v>53755000</v>
      </c>
      <c r="J26" s="770">
        <v>54160000</v>
      </c>
      <c r="K26" s="771">
        <v>32010000</v>
      </c>
    </row>
    <row r="27" spans="1:11">
      <c r="A27" s="772" t="s">
        <v>2369</v>
      </c>
      <c r="B27" s="770">
        <v>23200000</v>
      </c>
      <c r="C27" s="770">
        <v>23178132</v>
      </c>
      <c r="D27" s="770">
        <v>23680000</v>
      </c>
      <c r="E27" s="770">
        <v>25910000</v>
      </c>
      <c r="F27" s="770" t="s">
        <v>2370</v>
      </c>
      <c r="G27" s="770" t="s">
        <v>2371</v>
      </c>
      <c r="H27" s="770">
        <v>33200000</v>
      </c>
      <c r="I27" s="770">
        <v>28449000</v>
      </c>
      <c r="J27" s="770">
        <v>28950000</v>
      </c>
      <c r="K27" s="771">
        <v>25910000</v>
      </c>
    </row>
    <row r="28" spans="1:11">
      <c r="A28" s="772" t="s">
        <v>2372</v>
      </c>
      <c r="B28" s="770">
        <v>54500000</v>
      </c>
      <c r="C28" s="770">
        <v>43410219</v>
      </c>
      <c r="D28" s="770">
        <v>43920000</v>
      </c>
      <c r="E28" s="770">
        <v>71630000</v>
      </c>
      <c r="F28" s="770" t="s">
        <v>2373</v>
      </c>
      <c r="G28" s="770" t="s">
        <v>2374</v>
      </c>
      <c r="H28" s="770">
        <v>55000000</v>
      </c>
      <c r="I28" s="770">
        <v>54011000</v>
      </c>
      <c r="J28" s="770">
        <v>54510000</v>
      </c>
      <c r="K28" s="771">
        <v>71630000</v>
      </c>
    </row>
    <row r="29" spans="1:11">
      <c r="A29" s="772" t="s">
        <v>2375</v>
      </c>
      <c r="B29" s="770">
        <v>6700000</v>
      </c>
      <c r="C29" s="770">
        <v>1065238</v>
      </c>
      <c r="D29" s="770">
        <v>1170000</v>
      </c>
      <c r="E29" s="770">
        <v>23000000</v>
      </c>
      <c r="F29" s="770" t="s">
        <v>2376</v>
      </c>
      <c r="G29" s="770" t="s">
        <v>2377</v>
      </c>
      <c r="H29" s="770">
        <v>7700000</v>
      </c>
      <c r="I29" s="770">
        <v>16210000</v>
      </c>
      <c r="J29" s="770">
        <v>16310000</v>
      </c>
      <c r="K29" s="771">
        <v>23000000</v>
      </c>
    </row>
    <row r="30" spans="1:11">
      <c r="A30" s="772" t="s">
        <v>2378</v>
      </c>
      <c r="B30" s="770">
        <v>5600000</v>
      </c>
      <c r="C30" s="770">
        <v>3348452</v>
      </c>
      <c r="D30" s="770">
        <v>3460000</v>
      </c>
      <c r="E30" s="770">
        <v>5860000</v>
      </c>
      <c r="F30" s="770" t="s">
        <v>2379</v>
      </c>
      <c r="G30" s="770" t="s">
        <v>2380</v>
      </c>
      <c r="H30" s="770">
        <v>5700000</v>
      </c>
      <c r="I30" s="770">
        <v>4406000</v>
      </c>
      <c r="J30" s="770">
        <v>4510000</v>
      </c>
      <c r="K30" s="771">
        <v>5860000</v>
      </c>
    </row>
    <row r="31" spans="1:11">
      <c r="A31" s="772" t="s">
        <v>2381</v>
      </c>
      <c r="B31" s="770">
        <v>26800000</v>
      </c>
      <c r="C31" s="770">
        <v>26725374</v>
      </c>
      <c r="D31" s="770">
        <v>26830000</v>
      </c>
      <c r="E31" s="770">
        <v>16780000</v>
      </c>
      <c r="F31" s="770" t="s">
        <v>2382</v>
      </c>
      <c r="G31" s="770" t="s">
        <v>2383</v>
      </c>
      <c r="H31" s="770">
        <v>26900000</v>
      </c>
      <c r="I31" s="770">
        <v>26726000</v>
      </c>
      <c r="J31" s="770">
        <v>26830000</v>
      </c>
      <c r="K31" s="771">
        <v>16780000</v>
      </c>
    </row>
    <row r="32" spans="1:11">
      <c r="A32" s="772" t="s">
        <v>2384</v>
      </c>
      <c r="B32" s="770">
        <v>1200000</v>
      </c>
      <c r="C32" s="770">
        <v>106524</v>
      </c>
      <c r="D32" s="770">
        <v>160000</v>
      </c>
      <c r="E32" s="770">
        <v>1150000</v>
      </c>
      <c r="F32" s="770" t="s">
        <v>2385</v>
      </c>
      <c r="G32" s="770" t="s">
        <v>2386</v>
      </c>
      <c r="H32" s="770">
        <v>1300000</v>
      </c>
      <c r="I32" s="770">
        <v>107000</v>
      </c>
      <c r="J32" s="770">
        <v>150000</v>
      </c>
      <c r="K32" s="771">
        <v>1150000</v>
      </c>
    </row>
    <row r="33" spans="1:11">
      <c r="A33" s="772" t="s">
        <v>2387</v>
      </c>
      <c r="B33" s="770">
        <v>1600000</v>
      </c>
      <c r="C33" s="770">
        <v>532619</v>
      </c>
      <c r="D33" s="770">
        <v>640000</v>
      </c>
      <c r="E33" s="770">
        <v>2350000</v>
      </c>
      <c r="F33" s="770" t="s">
        <v>2388</v>
      </c>
      <c r="G33" s="770" t="s">
        <v>2389</v>
      </c>
      <c r="H33" s="770">
        <v>4100000</v>
      </c>
      <c r="I33" s="770">
        <v>574912</v>
      </c>
      <c r="J33" s="770">
        <v>2190000</v>
      </c>
      <c r="K33" s="771">
        <v>3950000</v>
      </c>
    </row>
    <row r="34" spans="1:11">
      <c r="A34" s="772" t="s">
        <v>2390</v>
      </c>
      <c r="B34" s="770">
        <v>1000000</v>
      </c>
      <c r="C34" s="770">
        <v>532619</v>
      </c>
      <c r="D34" s="770">
        <v>640000</v>
      </c>
      <c r="E34" s="770">
        <v>46400000</v>
      </c>
      <c r="F34" s="770" t="s">
        <v>2391</v>
      </c>
      <c r="G34" s="770" t="s">
        <v>2392</v>
      </c>
      <c r="H34" s="770">
        <v>1750000</v>
      </c>
      <c r="I34" s="770">
        <v>42775167</v>
      </c>
      <c r="J34" s="770">
        <v>43040000</v>
      </c>
      <c r="K34" s="771">
        <v>47900000</v>
      </c>
    </row>
    <row r="35" spans="1:11">
      <c r="A35" s="772" t="s">
        <v>2393</v>
      </c>
      <c r="B35" s="770">
        <v>1600000</v>
      </c>
      <c r="C35" s="770">
        <v>532619</v>
      </c>
      <c r="D35" s="770">
        <v>640000</v>
      </c>
      <c r="E35" s="770">
        <v>46920000</v>
      </c>
      <c r="F35" s="770" t="s">
        <v>2394</v>
      </c>
      <c r="G35" s="770" t="s">
        <v>2395</v>
      </c>
      <c r="H35" s="770">
        <v>2100000</v>
      </c>
      <c r="I35" s="770">
        <v>42733000</v>
      </c>
      <c r="J35" s="770">
        <v>43040000</v>
      </c>
      <c r="K35" s="771">
        <v>47120000</v>
      </c>
    </row>
    <row r="36" spans="1:11">
      <c r="A36" s="772" t="s">
        <v>2396</v>
      </c>
      <c r="B36" s="770">
        <v>700000</v>
      </c>
      <c r="C36" s="770">
        <v>532619</v>
      </c>
      <c r="D36" s="770">
        <v>640000</v>
      </c>
      <c r="E36" s="770">
        <v>820000</v>
      </c>
      <c r="F36" s="770" t="s">
        <v>2397</v>
      </c>
      <c r="G36" s="770" t="s">
        <v>2398</v>
      </c>
      <c r="H36" s="770">
        <v>1200000</v>
      </c>
      <c r="I36" s="770">
        <v>577645</v>
      </c>
      <c r="J36" s="770">
        <v>690000</v>
      </c>
      <c r="K36" s="771">
        <v>920000</v>
      </c>
    </row>
    <row r="37" spans="1:11">
      <c r="A37" s="772" t="s">
        <v>2455</v>
      </c>
      <c r="B37" s="770">
        <v>800000</v>
      </c>
      <c r="C37" s="770">
        <v>532619</v>
      </c>
      <c r="D37" s="770">
        <v>640000</v>
      </c>
      <c r="E37" s="770">
        <v>950000</v>
      </c>
      <c r="F37" s="770" t="s">
        <v>2399</v>
      </c>
      <c r="G37" s="770" t="s">
        <v>2400</v>
      </c>
      <c r="H37" s="770">
        <v>1800000</v>
      </c>
      <c r="I37" s="770">
        <v>663000</v>
      </c>
      <c r="J37" s="770">
        <v>870000</v>
      </c>
      <c r="K37" s="771">
        <v>1050000</v>
      </c>
    </row>
    <row r="38" spans="1:11">
      <c r="A38" s="772" t="s">
        <v>2401</v>
      </c>
      <c r="B38" s="770">
        <v>450000</v>
      </c>
      <c r="C38" s="770">
        <v>462500</v>
      </c>
      <c r="D38" s="770">
        <v>470000</v>
      </c>
      <c r="E38" s="770">
        <v>470000</v>
      </c>
      <c r="F38" s="770" t="s">
        <v>2402</v>
      </c>
      <c r="G38" s="770" t="s">
        <v>2403</v>
      </c>
      <c r="H38" s="770">
        <v>500000</v>
      </c>
      <c r="I38" s="770">
        <v>0</v>
      </c>
      <c r="J38" s="770">
        <v>0</v>
      </c>
      <c r="K38" s="771">
        <v>0</v>
      </c>
    </row>
    <row r="39" spans="1:11">
      <c r="A39" s="772" t="s">
        <v>2404</v>
      </c>
      <c r="B39" s="770">
        <v>1100000</v>
      </c>
      <c r="C39" s="770">
        <v>0</v>
      </c>
      <c r="D39" s="770">
        <v>1090000</v>
      </c>
      <c r="E39" s="770">
        <v>1150000</v>
      </c>
      <c r="F39" s="770" t="s">
        <v>2405</v>
      </c>
      <c r="G39" s="770" t="s">
        <v>2079</v>
      </c>
      <c r="H39" s="770">
        <v>1100000</v>
      </c>
      <c r="I39" s="770">
        <v>0</v>
      </c>
      <c r="J39" s="770">
        <v>1080000</v>
      </c>
      <c r="K39" s="771">
        <v>1150000</v>
      </c>
    </row>
    <row r="40" spans="1:11">
      <c r="A40" s="772" t="s">
        <v>2406</v>
      </c>
      <c r="B40" s="770">
        <v>12600000</v>
      </c>
      <c r="C40" s="770">
        <v>12525753</v>
      </c>
      <c r="D40" s="770">
        <v>12630000</v>
      </c>
      <c r="E40" s="770">
        <v>12667500</v>
      </c>
      <c r="F40" s="770" t="s">
        <v>2407</v>
      </c>
      <c r="G40" s="770" t="s">
        <v>2083</v>
      </c>
      <c r="H40" s="770">
        <v>12600000</v>
      </c>
      <c r="I40" s="770">
        <v>12526000</v>
      </c>
      <c r="J40" s="770">
        <v>12630000</v>
      </c>
      <c r="K40" s="771">
        <v>12670000</v>
      </c>
    </row>
    <row r="41" spans="1:11">
      <c r="A41" s="772" t="s">
        <v>2408</v>
      </c>
      <c r="B41" s="770">
        <v>25100000</v>
      </c>
      <c r="C41" s="770">
        <v>25051506</v>
      </c>
      <c r="D41" s="770">
        <v>25060000</v>
      </c>
      <c r="E41" s="770">
        <v>26760000</v>
      </c>
      <c r="F41" s="770" t="s">
        <v>2409</v>
      </c>
      <c r="G41" s="770" t="s">
        <v>2087</v>
      </c>
      <c r="H41" s="770">
        <v>25100000</v>
      </c>
      <c r="I41" s="770">
        <v>25052000</v>
      </c>
      <c r="J41" s="770">
        <v>25060000</v>
      </c>
      <c r="K41" s="771">
        <v>26760000</v>
      </c>
    </row>
    <row r="42" spans="1:11">
      <c r="A42" s="772" t="s">
        <v>2410</v>
      </c>
      <c r="B42" s="770">
        <v>25100000</v>
      </c>
      <c r="C42" s="770">
        <v>25051506</v>
      </c>
      <c r="D42" s="770">
        <v>25060000</v>
      </c>
      <c r="E42" s="770">
        <v>28560000</v>
      </c>
      <c r="F42" s="770" t="s">
        <v>2411</v>
      </c>
      <c r="G42" s="770" t="s">
        <v>2091</v>
      </c>
      <c r="H42" s="770">
        <v>25100000</v>
      </c>
      <c r="I42" s="770">
        <v>25052000</v>
      </c>
      <c r="J42" s="770">
        <v>25060000</v>
      </c>
      <c r="K42" s="771">
        <v>28560000</v>
      </c>
    </row>
    <row r="43" spans="1:11">
      <c r="A43" s="772" t="s">
        <v>2412</v>
      </c>
      <c r="B43" s="770">
        <v>15800000</v>
      </c>
      <c r="C43" s="770">
        <v>15657325</v>
      </c>
      <c r="D43" s="770">
        <v>15660000</v>
      </c>
      <c r="E43" s="770">
        <v>16760000</v>
      </c>
      <c r="F43" s="770" t="s">
        <v>2413</v>
      </c>
      <c r="G43" s="770" t="s">
        <v>2095</v>
      </c>
      <c r="H43" s="770">
        <v>15800000</v>
      </c>
      <c r="I43" s="770">
        <v>15658000</v>
      </c>
      <c r="J43" s="770">
        <v>15660000</v>
      </c>
      <c r="K43" s="771">
        <v>16760000</v>
      </c>
    </row>
    <row r="44" spans="1:11">
      <c r="A44" s="772" t="s">
        <v>2414</v>
      </c>
      <c r="B44" s="770">
        <v>62700000</v>
      </c>
      <c r="C44" s="770">
        <v>62628228</v>
      </c>
      <c r="D44" s="770">
        <v>63630000</v>
      </c>
      <c r="E44" s="770">
        <v>23510000</v>
      </c>
      <c r="F44" s="770" t="s">
        <v>2415</v>
      </c>
      <c r="G44" s="770" t="s">
        <v>2099</v>
      </c>
      <c r="H44" s="770">
        <v>62700000</v>
      </c>
      <c r="I44" s="770">
        <v>62629000</v>
      </c>
      <c r="J44" s="770">
        <v>63630000</v>
      </c>
      <c r="K44" s="771">
        <v>23510000</v>
      </c>
    </row>
    <row r="45" spans="1:11">
      <c r="A45" s="772" t="s">
        <v>2416</v>
      </c>
      <c r="B45" s="770">
        <v>25100000</v>
      </c>
      <c r="C45" s="770">
        <v>25051506</v>
      </c>
      <c r="D45" s="770">
        <v>25560000</v>
      </c>
      <c r="E45" s="770">
        <v>27310000</v>
      </c>
      <c r="F45" s="770" t="s">
        <v>2417</v>
      </c>
      <c r="G45" s="770" t="s">
        <v>2101</v>
      </c>
      <c r="H45" s="770">
        <v>25100000</v>
      </c>
      <c r="I45" s="770">
        <v>25052000</v>
      </c>
      <c r="J45" s="770">
        <v>25110000</v>
      </c>
      <c r="K45" s="771">
        <v>26860000</v>
      </c>
    </row>
    <row r="46" spans="1:11">
      <c r="A46" s="772" t="s">
        <v>2418</v>
      </c>
      <c r="B46" s="770">
        <v>1300000</v>
      </c>
      <c r="C46" s="770">
        <v>1227279</v>
      </c>
      <c r="D46" s="770">
        <v>1240000</v>
      </c>
      <c r="E46" s="770">
        <v>4410000</v>
      </c>
      <c r="F46" s="770" t="s">
        <v>1897</v>
      </c>
      <c r="G46" s="770" t="s">
        <v>2105</v>
      </c>
      <c r="H46" s="770">
        <v>1300000</v>
      </c>
      <c r="I46" s="770">
        <v>1230000</v>
      </c>
      <c r="J46" s="770">
        <v>1230000</v>
      </c>
      <c r="K46" s="771">
        <v>4410000</v>
      </c>
    </row>
    <row r="47" spans="1:11" s="668" customFormat="1">
      <c r="A47" s="773" t="s">
        <v>2419</v>
      </c>
      <c r="B47" s="766">
        <v>4719210000</v>
      </c>
      <c r="C47" s="766">
        <v>4358582752</v>
      </c>
      <c r="D47" s="766">
        <v>4484120000</v>
      </c>
      <c r="E47" s="766">
        <v>6183537500</v>
      </c>
      <c r="F47" s="766" t="s">
        <v>3252</v>
      </c>
      <c r="G47" s="766" t="s">
        <v>2419</v>
      </c>
      <c r="H47" s="766">
        <v>6532430000</v>
      </c>
      <c r="I47" s="766">
        <v>4461985346</v>
      </c>
      <c r="J47" s="766">
        <v>5049592000</v>
      </c>
      <c r="K47" s="767">
        <v>6202320000</v>
      </c>
    </row>
  </sheetData>
  <mergeCells count="4">
    <mergeCell ref="A4:K4"/>
    <mergeCell ref="A3:K3"/>
    <mergeCell ref="A2:K2"/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"/>
  <sheetViews>
    <sheetView showGridLines="0" topLeftCell="A4" workbookViewId="0">
      <selection activeCell="F8" sqref="F8"/>
    </sheetView>
  </sheetViews>
  <sheetFormatPr defaultRowHeight="15"/>
  <cols>
    <col min="1" max="1" width="12.28515625" bestFit="1" customWidth="1"/>
    <col min="2" max="2" width="13.28515625" bestFit="1" customWidth="1"/>
    <col min="3" max="3" width="14.7109375" bestFit="1" customWidth="1"/>
    <col min="4" max="4" width="14.85546875" bestFit="1" customWidth="1"/>
    <col min="5" max="5" width="12.140625" bestFit="1" customWidth="1"/>
    <col min="6" max="6" width="34.85546875" bestFit="1" customWidth="1"/>
    <col min="7" max="7" width="16.28515625" bestFit="1" customWidth="1"/>
    <col min="8" max="8" width="14.28515625" bestFit="1" customWidth="1"/>
    <col min="9" max="9" width="18.140625" bestFit="1" customWidth="1"/>
    <col min="10" max="10" width="15.5703125" customWidth="1"/>
    <col min="11" max="11" width="16.85546875" customWidth="1"/>
  </cols>
  <sheetData>
    <row r="1" spans="1:11" ht="18.75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</row>
    <row r="2" spans="1:11">
      <c r="A2" s="842" t="s">
        <v>3455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</row>
    <row r="3" spans="1:11">
      <c r="A3" s="842" t="s">
        <v>3294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</row>
    <row r="4" spans="1:11" ht="18.75">
      <c r="A4" s="846" t="s">
        <v>2420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</row>
    <row r="5" spans="1:11" ht="18.75">
      <c r="A5" s="668" t="s">
        <v>29</v>
      </c>
      <c r="B5" s="712"/>
      <c r="C5" s="712"/>
      <c r="D5" s="712"/>
      <c r="E5" s="712"/>
      <c r="F5" s="712"/>
      <c r="G5" s="668" t="s">
        <v>2165</v>
      </c>
      <c r="H5" s="712"/>
      <c r="I5" s="712"/>
      <c r="J5" s="712"/>
      <c r="K5" s="712"/>
    </row>
    <row r="6" spans="1:11" s="716" customFormat="1" ht="60">
      <c r="A6" s="797" t="s">
        <v>3416</v>
      </c>
      <c r="B6" s="798" t="s">
        <v>3426</v>
      </c>
      <c r="C6" s="798" t="s">
        <v>3424</v>
      </c>
      <c r="D6" s="798" t="s">
        <v>3422</v>
      </c>
      <c r="E6" s="798" t="s">
        <v>3413</v>
      </c>
      <c r="F6" s="798" t="s">
        <v>2137</v>
      </c>
      <c r="G6" s="798" t="s">
        <v>3421</v>
      </c>
      <c r="H6" s="798" t="s">
        <v>3425</v>
      </c>
      <c r="I6" s="798" t="s">
        <v>3427</v>
      </c>
      <c r="J6" s="798" t="s">
        <v>3423</v>
      </c>
      <c r="K6" s="799" t="s">
        <v>2771</v>
      </c>
    </row>
    <row r="7" spans="1:11" hidden="1">
      <c r="A7" s="772" t="s">
        <v>2421</v>
      </c>
      <c r="B7" s="770">
        <v>55500000</v>
      </c>
      <c r="C7" s="770">
        <v>0</v>
      </c>
      <c r="D7" s="770">
        <v>55500000</v>
      </c>
      <c r="E7" s="770">
        <v>0</v>
      </c>
      <c r="F7" s="770" t="s">
        <v>2422</v>
      </c>
      <c r="G7" s="770" t="s">
        <v>2423</v>
      </c>
      <c r="H7" s="770">
        <v>55500000</v>
      </c>
      <c r="I7" s="770">
        <v>6423409</v>
      </c>
      <c r="J7" s="770">
        <v>55500000</v>
      </c>
      <c r="K7" s="771">
        <v>0</v>
      </c>
    </row>
    <row r="8" spans="1:11">
      <c r="A8" s="772" t="s">
        <v>2424</v>
      </c>
      <c r="B8" s="770">
        <v>34990000</v>
      </c>
      <c r="C8" s="770">
        <v>8170400</v>
      </c>
      <c r="D8" s="770">
        <v>34990000</v>
      </c>
      <c r="E8" s="770">
        <v>34730000</v>
      </c>
      <c r="F8" s="770" t="s">
        <v>2425</v>
      </c>
      <c r="G8" s="770" t="s">
        <v>2426</v>
      </c>
      <c r="H8" s="770">
        <v>34990000</v>
      </c>
      <c r="I8" s="770">
        <v>13035080</v>
      </c>
      <c r="J8" s="770">
        <v>28990000</v>
      </c>
      <c r="K8" s="771">
        <v>34730000</v>
      </c>
    </row>
    <row r="9" spans="1:11" hidden="1">
      <c r="A9" s="772" t="s">
        <v>2427</v>
      </c>
      <c r="B9" s="770">
        <v>110000</v>
      </c>
      <c r="C9" s="770">
        <v>250000</v>
      </c>
      <c r="D9" s="770">
        <v>110000</v>
      </c>
      <c r="E9" s="770">
        <v>0</v>
      </c>
      <c r="F9" s="770" t="s">
        <v>2428</v>
      </c>
      <c r="G9" s="770" t="s">
        <v>2429</v>
      </c>
      <c r="H9" s="770">
        <v>110000</v>
      </c>
      <c r="I9" s="770">
        <v>1150</v>
      </c>
      <c r="J9" s="770">
        <v>110000</v>
      </c>
      <c r="K9" s="771">
        <v>0</v>
      </c>
    </row>
    <row r="10" spans="1:11">
      <c r="A10" s="772" t="s">
        <v>2430</v>
      </c>
      <c r="B10" s="770">
        <v>800000</v>
      </c>
      <c r="C10" s="770">
        <v>11250</v>
      </c>
      <c r="D10" s="770">
        <v>800000</v>
      </c>
      <c r="E10" s="770">
        <v>800000</v>
      </c>
      <c r="F10" s="770" t="s">
        <v>2431</v>
      </c>
      <c r="G10" s="770" t="s">
        <v>1694</v>
      </c>
      <c r="H10" s="770">
        <v>800000</v>
      </c>
      <c r="I10" s="770">
        <v>102095</v>
      </c>
      <c r="J10" s="770">
        <v>800000</v>
      </c>
      <c r="K10" s="771">
        <v>800000</v>
      </c>
    </row>
    <row r="11" spans="1:11" hidden="1">
      <c r="A11" s="772" t="s">
        <v>2552</v>
      </c>
      <c r="B11" s="770">
        <v>100000</v>
      </c>
      <c r="C11" s="770">
        <v>0</v>
      </c>
      <c r="D11" s="770">
        <v>0</v>
      </c>
      <c r="E11" s="770">
        <v>0</v>
      </c>
      <c r="F11" s="770" t="s">
        <v>2511</v>
      </c>
      <c r="G11" s="770" t="s">
        <v>2510</v>
      </c>
      <c r="H11" s="770">
        <v>100000</v>
      </c>
      <c r="I11" s="770">
        <v>0</v>
      </c>
      <c r="J11" s="770">
        <v>0</v>
      </c>
      <c r="K11" s="771">
        <v>0</v>
      </c>
    </row>
    <row r="12" spans="1:11">
      <c r="A12" s="772" t="s">
        <v>2432</v>
      </c>
      <c r="B12" s="770">
        <v>240000</v>
      </c>
      <c r="C12" s="770">
        <v>240000</v>
      </c>
      <c r="D12" s="770">
        <v>240000</v>
      </c>
      <c r="E12" s="770">
        <v>240000</v>
      </c>
      <c r="F12" s="770" t="s">
        <v>1666</v>
      </c>
      <c r="G12" s="770" t="s">
        <v>1697</v>
      </c>
      <c r="H12" s="770">
        <v>240000</v>
      </c>
      <c r="I12" s="770">
        <v>187199</v>
      </c>
      <c r="J12" s="770">
        <v>240000</v>
      </c>
      <c r="K12" s="771">
        <v>240000</v>
      </c>
    </row>
    <row r="13" spans="1:11" hidden="1">
      <c r="A13" s="772" t="s">
        <v>2433</v>
      </c>
      <c r="B13" s="770">
        <v>200000</v>
      </c>
      <c r="C13" s="770">
        <v>0</v>
      </c>
      <c r="D13" s="770">
        <v>200000</v>
      </c>
      <c r="E13" s="770">
        <v>0</v>
      </c>
      <c r="F13" s="770" t="s">
        <v>1670</v>
      </c>
      <c r="G13" s="770" t="s">
        <v>1704</v>
      </c>
      <c r="H13" s="770">
        <v>200000</v>
      </c>
      <c r="I13" s="770">
        <v>0</v>
      </c>
      <c r="J13" s="770">
        <v>200000</v>
      </c>
      <c r="K13" s="771">
        <v>0</v>
      </c>
    </row>
    <row r="14" spans="1:11">
      <c r="A14" s="772" t="s">
        <v>2434</v>
      </c>
      <c r="B14" s="770">
        <v>30000000</v>
      </c>
      <c r="C14" s="770">
        <v>0</v>
      </c>
      <c r="D14" s="770">
        <v>30000000</v>
      </c>
      <c r="E14" s="770">
        <v>30000000</v>
      </c>
      <c r="F14" s="770" t="s">
        <v>1676</v>
      </c>
      <c r="G14" s="770" t="s">
        <v>2435</v>
      </c>
      <c r="H14" s="770">
        <v>30000000</v>
      </c>
      <c r="I14" s="770">
        <v>1513500</v>
      </c>
      <c r="J14" s="770">
        <v>30000000</v>
      </c>
      <c r="K14" s="771">
        <v>30000000</v>
      </c>
    </row>
    <row r="15" spans="1:11" hidden="1">
      <c r="A15" s="772" t="s">
        <v>2436</v>
      </c>
      <c r="B15" s="770">
        <v>100000</v>
      </c>
      <c r="C15" s="770">
        <v>0</v>
      </c>
      <c r="D15" s="770">
        <v>100000</v>
      </c>
      <c r="E15" s="770">
        <v>0</v>
      </c>
      <c r="F15" s="770" t="s">
        <v>1714</v>
      </c>
      <c r="G15" s="770" t="s">
        <v>2437</v>
      </c>
      <c r="H15" s="770">
        <v>100000</v>
      </c>
      <c r="I15" s="770">
        <v>82696</v>
      </c>
      <c r="J15" s="770">
        <v>100000</v>
      </c>
      <c r="K15" s="771">
        <v>0</v>
      </c>
    </row>
    <row r="16" spans="1:11" hidden="1">
      <c r="A16" s="772" t="s">
        <v>2553</v>
      </c>
      <c r="B16" s="770">
        <v>17443</v>
      </c>
      <c r="C16" s="770">
        <v>17443</v>
      </c>
      <c r="D16" s="770">
        <v>17443</v>
      </c>
      <c r="E16" s="770">
        <v>0</v>
      </c>
      <c r="F16" s="770" t="s">
        <v>2542</v>
      </c>
      <c r="G16" s="770" t="s">
        <v>2554</v>
      </c>
      <c r="H16" s="770">
        <v>0</v>
      </c>
      <c r="I16" s="770">
        <v>0</v>
      </c>
      <c r="J16" s="770">
        <v>0</v>
      </c>
      <c r="K16" s="771">
        <v>0</v>
      </c>
    </row>
    <row r="17" spans="1:11" hidden="1">
      <c r="A17" s="772" t="s">
        <v>2688</v>
      </c>
      <c r="B17" s="770">
        <v>700000</v>
      </c>
      <c r="C17" s="770">
        <v>0</v>
      </c>
      <c r="D17" s="770">
        <v>700000</v>
      </c>
      <c r="E17" s="770">
        <v>0</v>
      </c>
      <c r="F17" s="770" t="s">
        <v>2689</v>
      </c>
      <c r="G17" s="770" t="s">
        <v>2690</v>
      </c>
      <c r="H17" s="770">
        <v>700000</v>
      </c>
      <c r="I17" s="770">
        <v>379009</v>
      </c>
      <c r="J17" s="770">
        <v>700000</v>
      </c>
      <c r="K17" s="771">
        <v>0</v>
      </c>
    </row>
    <row r="18" spans="1:11" hidden="1">
      <c r="A18" s="772" t="s">
        <v>2738</v>
      </c>
      <c r="B18" s="770">
        <v>80000</v>
      </c>
      <c r="C18" s="770">
        <v>80000</v>
      </c>
      <c r="D18" s="770">
        <v>80000</v>
      </c>
      <c r="E18" s="770">
        <v>0</v>
      </c>
      <c r="F18" s="770" t="s">
        <v>2742</v>
      </c>
      <c r="G18" s="770" t="s">
        <v>2740</v>
      </c>
      <c r="H18" s="770">
        <v>80000</v>
      </c>
      <c r="I18" s="770">
        <v>0</v>
      </c>
      <c r="J18" s="770">
        <v>80000</v>
      </c>
      <c r="K18" s="771">
        <v>0</v>
      </c>
    </row>
    <row r="19" spans="1:11">
      <c r="A19" s="772" t="s">
        <v>2741</v>
      </c>
      <c r="B19" s="770">
        <v>1350000</v>
      </c>
      <c r="C19" s="770">
        <v>0</v>
      </c>
      <c r="D19" s="770">
        <v>1350000</v>
      </c>
      <c r="E19" s="770">
        <v>1350000</v>
      </c>
      <c r="F19" s="770" t="s">
        <v>2739</v>
      </c>
      <c r="G19" s="770" t="s">
        <v>2743</v>
      </c>
      <c r="H19" s="770">
        <v>1350000</v>
      </c>
      <c r="I19" s="770">
        <v>26201</v>
      </c>
      <c r="J19" s="770">
        <v>1350000</v>
      </c>
      <c r="K19" s="771">
        <v>1350000</v>
      </c>
    </row>
    <row r="20" spans="1:11">
      <c r="A20" s="773" t="s">
        <v>2438</v>
      </c>
      <c r="B20" s="766">
        <v>124187443</v>
      </c>
      <c r="C20" s="766">
        <v>8769093</v>
      </c>
      <c r="D20" s="766">
        <v>124087443</v>
      </c>
      <c r="E20" s="766">
        <v>67120000</v>
      </c>
      <c r="F20" s="766" t="s">
        <v>3253</v>
      </c>
      <c r="G20" s="766"/>
      <c r="H20" s="766">
        <v>124170000</v>
      </c>
      <c r="I20" s="766">
        <v>21750339</v>
      </c>
      <c r="J20" s="766">
        <v>118070000</v>
      </c>
      <c r="K20" s="767">
        <v>67120000</v>
      </c>
    </row>
  </sheetData>
  <mergeCells count="4">
    <mergeCell ref="A4:K4"/>
    <mergeCell ref="A1:K1"/>
    <mergeCell ref="A2:K2"/>
    <mergeCell ref="A3:K3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3:C34"/>
  <sheetViews>
    <sheetView showGridLines="0" topLeftCell="A2" workbookViewId="0">
      <selection activeCell="A2" sqref="A2"/>
    </sheetView>
  </sheetViews>
  <sheetFormatPr defaultRowHeight="15"/>
  <cols>
    <col min="1" max="1" width="29.85546875" bestFit="1" customWidth="1"/>
    <col min="2" max="2" width="28.42578125" bestFit="1" customWidth="1"/>
    <col min="3" max="3" width="11" bestFit="1" customWidth="1"/>
    <col min="4" max="4" width="11" customWidth="1"/>
    <col min="5" max="5" width="13.28515625" customWidth="1"/>
    <col min="6" max="6" width="29.85546875" bestFit="1" customWidth="1"/>
  </cols>
  <sheetData>
    <row r="3" spans="1:3">
      <c r="A3" s="720" t="s">
        <v>3284</v>
      </c>
    </row>
    <row r="4" spans="1:3">
      <c r="A4" s="720" t="s">
        <v>1631</v>
      </c>
      <c r="B4" s="720" t="s">
        <v>2137</v>
      </c>
      <c r="C4" t="s">
        <v>3291</v>
      </c>
    </row>
    <row r="5" spans="1:3">
      <c r="A5" t="s">
        <v>2139</v>
      </c>
      <c r="B5" t="s">
        <v>2150</v>
      </c>
      <c r="C5" s="721">
        <v>20000</v>
      </c>
    </row>
    <row r="6" spans="1:3">
      <c r="A6" t="s">
        <v>1377</v>
      </c>
      <c r="B6" t="s">
        <v>2450</v>
      </c>
      <c r="C6" s="721">
        <v>6120000</v>
      </c>
    </row>
    <row r="7" spans="1:3">
      <c r="A7" t="s">
        <v>1408</v>
      </c>
      <c r="B7" t="s">
        <v>2234</v>
      </c>
      <c r="C7" s="721">
        <v>25210000</v>
      </c>
    </row>
    <row r="8" spans="1:3">
      <c r="A8" t="s">
        <v>518</v>
      </c>
      <c r="B8" t="s">
        <v>2146</v>
      </c>
      <c r="C8" s="721">
        <v>134910000</v>
      </c>
    </row>
    <row r="9" spans="1:3">
      <c r="A9" t="s">
        <v>1513</v>
      </c>
      <c r="B9" t="s">
        <v>2147</v>
      </c>
      <c r="C9" s="721">
        <v>150000</v>
      </c>
    </row>
    <row r="10" spans="1:3">
      <c r="A10" t="s">
        <v>1510</v>
      </c>
      <c r="B10" t="s">
        <v>2148</v>
      </c>
      <c r="C10" s="721">
        <v>30000</v>
      </c>
    </row>
    <row r="11" spans="1:3">
      <c r="A11" t="s">
        <v>631</v>
      </c>
      <c r="B11" t="s">
        <v>2149</v>
      </c>
      <c r="C11" s="721">
        <v>20000</v>
      </c>
    </row>
    <row r="12" spans="1:3">
      <c r="A12" t="s">
        <v>710</v>
      </c>
      <c r="B12" t="s">
        <v>2151</v>
      </c>
      <c r="C12" s="721">
        <v>20000</v>
      </c>
    </row>
    <row r="13" spans="1:3">
      <c r="A13" t="s">
        <v>747</v>
      </c>
      <c r="B13" t="s">
        <v>2152</v>
      </c>
      <c r="C13" s="721">
        <v>20000</v>
      </c>
    </row>
    <row r="14" spans="1:3">
      <c r="A14" t="s">
        <v>1380</v>
      </c>
      <c r="B14" t="s">
        <v>2138</v>
      </c>
      <c r="C14" s="721">
        <v>536370000</v>
      </c>
    </row>
    <row r="15" spans="1:3">
      <c r="A15" t="s">
        <v>783</v>
      </c>
      <c r="B15" t="s">
        <v>2153</v>
      </c>
      <c r="C15" s="721">
        <v>20000</v>
      </c>
    </row>
    <row r="16" spans="1:3">
      <c r="A16" t="s">
        <v>820</v>
      </c>
      <c r="B16" t="s">
        <v>2154</v>
      </c>
      <c r="C16" s="721">
        <v>20000</v>
      </c>
    </row>
    <row r="17" spans="1:3">
      <c r="A17" t="s">
        <v>1440</v>
      </c>
      <c r="B17" t="s">
        <v>2155</v>
      </c>
      <c r="C17" s="721">
        <v>42930000</v>
      </c>
    </row>
    <row r="18" spans="1:3">
      <c r="A18" t="s">
        <v>863</v>
      </c>
      <c r="B18" t="s">
        <v>2156</v>
      </c>
      <c r="C18" s="721">
        <v>163140000</v>
      </c>
    </row>
    <row r="19" spans="1:3">
      <c r="A19" t="s">
        <v>856</v>
      </c>
      <c r="B19" t="s">
        <v>2226</v>
      </c>
      <c r="C19" s="721">
        <v>137450000</v>
      </c>
    </row>
    <row r="20" spans="1:3">
      <c r="A20" t="s">
        <v>971</v>
      </c>
      <c r="B20" t="s">
        <v>2157</v>
      </c>
      <c r="C20" s="721">
        <v>137760000</v>
      </c>
    </row>
    <row r="21" spans="1:3">
      <c r="A21" t="s">
        <v>1056</v>
      </c>
      <c r="B21" t="s">
        <v>2158</v>
      </c>
      <c r="C21" s="721">
        <v>52550000</v>
      </c>
    </row>
    <row r="22" spans="1:3">
      <c r="A22" t="s">
        <v>1154</v>
      </c>
      <c r="B22" t="s">
        <v>2159</v>
      </c>
      <c r="C22" s="721">
        <v>36110000</v>
      </c>
    </row>
    <row r="23" spans="1:3">
      <c r="A23" t="s">
        <v>1232</v>
      </c>
      <c r="B23" t="s">
        <v>2160</v>
      </c>
      <c r="C23" s="721">
        <v>43950000</v>
      </c>
    </row>
    <row r="24" spans="1:3">
      <c r="A24" t="s">
        <v>1278</v>
      </c>
      <c r="B24" t="s">
        <v>2161</v>
      </c>
      <c r="C24" s="721">
        <v>36810000</v>
      </c>
    </row>
    <row r="25" spans="1:3">
      <c r="A25" t="s">
        <v>159</v>
      </c>
      <c r="B25" t="s">
        <v>2140</v>
      </c>
      <c r="C25" s="721">
        <v>0</v>
      </c>
    </row>
    <row r="26" spans="1:3">
      <c r="A26" t="s">
        <v>1337</v>
      </c>
      <c r="B26" t="s">
        <v>2162</v>
      </c>
      <c r="C26" s="721">
        <v>5840000</v>
      </c>
    </row>
    <row r="27" spans="1:3">
      <c r="A27" t="s">
        <v>1373</v>
      </c>
      <c r="B27" t="s">
        <v>2163</v>
      </c>
      <c r="C27" s="721">
        <v>5300000</v>
      </c>
    </row>
    <row r="28" spans="1:3">
      <c r="A28" t="s">
        <v>1381</v>
      </c>
      <c r="B28" t="s">
        <v>2164</v>
      </c>
      <c r="C28" s="721">
        <v>3670000</v>
      </c>
    </row>
    <row r="29" spans="1:3">
      <c r="A29" t="s">
        <v>1391</v>
      </c>
      <c r="B29" t="s">
        <v>2141</v>
      </c>
      <c r="C29" s="721">
        <v>1460000</v>
      </c>
    </row>
    <row r="30" spans="1:3">
      <c r="A30" t="s">
        <v>1396</v>
      </c>
      <c r="B30" t="s">
        <v>2142</v>
      </c>
      <c r="C30" s="721">
        <v>50000</v>
      </c>
    </row>
    <row r="31" spans="1:3">
      <c r="A31" t="s">
        <v>1401</v>
      </c>
      <c r="B31" t="s">
        <v>2143</v>
      </c>
      <c r="C31" s="721">
        <v>120000</v>
      </c>
    </row>
    <row r="32" spans="1:3">
      <c r="A32" t="s">
        <v>1403</v>
      </c>
      <c r="B32" t="s">
        <v>2144</v>
      </c>
      <c r="C32" s="721">
        <v>30000</v>
      </c>
    </row>
    <row r="33" spans="1:3">
      <c r="A33" t="s">
        <v>1406</v>
      </c>
      <c r="B33" t="s">
        <v>2145</v>
      </c>
      <c r="C33" s="721">
        <v>0</v>
      </c>
    </row>
    <row r="34" spans="1:3">
      <c r="A34" t="s">
        <v>3282</v>
      </c>
      <c r="C34" s="721">
        <v>1370080000</v>
      </c>
    </row>
  </sheetData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B34"/>
  <sheetViews>
    <sheetView workbookViewId="0">
      <selection activeCell="B5" sqref="B5"/>
    </sheetView>
  </sheetViews>
  <sheetFormatPr defaultRowHeight="15"/>
  <cols>
    <col min="1" max="1" width="30.85546875" bestFit="1" customWidth="1"/>
    <col min="2" max="2" width="11" bestFit="1" customWidth="1"/>
    <col min="3" max="4" width="13.5703125" bestFit="1" customWidth="1"/>
    <col min="5" max="5" width="11" customWidth="1"/>
  </cols>
  <sheetData>
    <row r="3" spans="1:2">
      <c r="A3" s="710" t="s">
        <v>3283</v>
      </c>
      <c r="B3" s="695"/>
    </row>
    <row r="4" spans="1:2">
      <c r="A4" s="710" t="s">
        <v>3285</v>
      </c>
      <c r="B4" s="695" t="s">
        <v>3291</v>
      </c>
    </row>
    <row r="5" spans="1:2">
      <c r="A5" s="695" t="s">
        <v>2167</v>
      </c>
      <c r="B5" s="711">
        <v>7250000</v>
      </c>
    </row>
    <row r="6" spans="1:2">
      <c r="A6" s="695" t="s">
        <v>1375</v>
      </c>
      <c r="B6" s="711">
        <v>180160000</v>
      </c>
    </row>
    <row r="7" spans="1:2">
      <c r="A7" s="695" t="s">
        <v>1409</v>
      </c>
      <c r="B7" s="711">
        <v>20410000</v>
      </c>
    </row>
    <row r="8" spans="1:2">
      <c r="A8" s="695" t="s">
        <v>526</v>
      </c>
      <c r="B8" s="711">
        <v>134260000</v>
      </c>
    </row>
    <row r="9" spans="1:2">
      <c r="A9" s="695" t="s">
        <v>1515</v>
      </c>
      <c r="B9" s="711">
        <v>12065000</v>
      </c>
    </row>
    <row r="10" spans="1:2">
      <c r="A10" s="695" t="s">
        <v>592</v>
      </c>
      <c r="B10" s="711">
        <v>9880000</v>
      </c>
    </row>
    <row r="11" spans="1:2">
      <c r="A11" s="695" t="s">
        <v>635</v>
      </c>
      <c r="B11" s="711">
        <v>12880000</v>
      </c>
    </row>
    <row r="12" spans="1:2">
      <c r="A12" s="695" t="s">
        <v>714</v>
      </c>
      <c r="B12" s="711">
        <v>7065000</v>
      </c>
    </row>
    <row r="13" spans="1:2">
      <c r="A13" s="695" t="s">
        <v>751</v>
      </c>
      <c r="B13" s="711">
        <v>7050000</v>
      </c>
    </row>
    <row r="14" spans="1:2">
      <c r="A14" s="695" t="s">
        <v>1379</v>
      </c>
      <c r="B14" s="711">
        <v>986880000</v>
      </c>
    </row>
    <row r="15" spans="1:2">
      <c r="A15" s="695" t="s">
        <v>787</v>
      </c>
      <c r="B15" s="711">
        <v>7120000</v>
      </c>
    </row>
    <row r="16" spans="1:2">
      <c r="A16" s="695" t="s">
        <v>824</v>
      </c>
      <c r="B16" s="711">
        <v>8030000</v>
      </c>
    </row>
    <row r="17" spans="1:2">
      <c r="A17" s="695" t="s">
        <v>1441</v>
      </c>
      <c r="B17" s="711">
        <v>36370000</v>
      </c>
    </row>
    <row r="18" spans="1:2">
      <c r="A18" s="695" t="s">
        <v>888</v>
      </c>
      <c r="B18" s="711">
        <v>31300000</v>
      </c>
    </row>
    <row r="19" spans="1:2">
      <c r="A19" s="695" t="s">
        <v>857</v>
      </c>
      <c r="B19" s="711">
        <v>22620000</v>
      </c>
    </row>
    <row r="20" spans="1:2">
      <c r="A20" s="695" t="s">
        <v>1032</v>
      </c>
      <c r="B20" s="711">
        <v>22120000</v>
      </c>
    </row>
    <row r="21" spans="1:2">
      <c r="A21" s="695" t="s">
        <v>1125</v>
      </c>
      <c r="B21" s="711">
        <v>16950000</v>
      </c>
    </row>
    <row r="22" spans="1:2">
      <c r="A22" s="695" t="s">
        <v>1201</v>
      </c>
      <c r="B22" s="711">
        <v>25940000</v>
      </c>
    </row>
    <row r="23" spans="1:2">
      <c r="A23" s="695" t="s">
        <v>1252</v>
      </c>
      <c r="B23" s="711">
        <v>15050000</v>
      </c>
    </row>
    <row r="24" spans="1:2">
      <c r="A24" s="695" t="s">
        <v>1309</v>
      </c>
      <c r="B24" s="711">
        <v>7660000</v>
      </c>
    </row>
    <row r="25" spans="1:2">
      <c r="A25" s="695" t="s">
        <v>1383</v>
      </c>
      <c r="B25" s="711">
        <v>25240000</v>
      </c>
    </row>
    <row r="26" spans="1:2">
      <c r="A26" s="695" t="s">
        <v>1354</v>
      </c>
      <c r="B26" s="711">
        <v>11960000</v>
      </c>
    </row>
    <row r="27" spans="1:2">
      <c r="A27" s="695" t="s">
        <v>1411</v>
      </c>
      <c r="B27" s="711">
        <v>10930000</v>
      </c>
    </row>
    <row r="28" spans="1:2">
      <c r="A28" s="695" t="s">
        <v>1384</v>
      </c>
      <c r="B28" s="711">
        <v>25460000</v>
      </c>
    </row>
    <row r="29" spans="1:2">
      <c r="A29" s="695" t="s">
        <v>1394</v>
      </c>
      <c r="B29" s="711">
        <v>824180000</v>
      </c>
    </row>
    <row r="30" spans="1:2">
      <c r="A30" s="695" t="s">
        <v>1400</v>
      </c>
      <c r="B30" s="711">
        <v>14980000</v>
      </c>
    </row>
    <row r="31" spans="1:2">
      <c r="A31" s="695" t="s">
        <v>401</v>
      </c>
      <c r="B31" s="711">
        <v>272200000</v>
      </c>
    </row>
    <row r="32" spans="1:2">
      <c r="A32" s="695" t="s">
        <v>2166</v>
      </c>
      <c r="B32" s="711">
        <v>27790000</v>
      </c>
    </row>
    <row r="33" spans="1:2">
      <c r="A33" s="695" t="s">
        <v>1407</v>
      </c>
      <c r="B33" s="711">
        <v>22210000</v>
      </c>
    </row>
    <row r="34" spans="1:2">
      <c r="A34" s="695" t="s">
        <v>3282</v>
      </c>
      <c r="B34" s="711">
        <v>2806010000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7"/>
  <sheetViews>
    <sheetView tabSelected="1" topLeftCell="B37" workbookViewId="0">
      <selection activeCell="H43" sqref="H43"/>
    </sheetView>
  </sheetViews>
  <sheetFormatPr defaultColWidth="8.85546875" defaultRowHeight="16.899999999999999" customHeight="1"/>
  <cols>
    <col min="1" max="1" width="6.7109375" style="95" customWidth="1"/>
    <col min="2" max="2" width="38" style="11" customWidth="1"/>
    <col min="3" max="3" width="14.28515625" style="11" customWidth="1"/>
    <col min="4" max="4" width="11.7109375" style="5" bestFit="1" customWidth="1"/>
    <col min="5" max="5" width="15.140625" style="386" bestFit="1" customWidth="1"/>
    <col min="6" max="6" width="13.28515625" style="6" customWidth="1"/>
    <col min="7" max="7" width="8.140625" style="1" bestFit="1" customWidth="1"/>
    <col min="8" max="8" width="33.5703125" style="95" customWidth="1"/>
    <col min="9" max="9" width="12.42578125" style="95" bestFit="1" customWidth="1"/>
    <col min="10" max="10" width="16" style="7" bestFit="1" customWidth="1"/>
    <col min="11" max="11" width="15.140625" style="7" bestFit="1" customWidth="1"/>
    <col min="12" max="12" width="13.7109375" style="13" bestFit="1" customWidth="1"/>
    <col min="13" max="16384" width="8.85546875" style="7"/>
  </cols>
  <sheetData>
    <row r="1" spans="1:14" customFormat="1" ht="15.75">
      <c r="A1" s="849" t="s">
        <v>2550</v>
      </c>
      <c r="B1" s="849"/>
      <c r="C1" s="849"/>
      <c r="D1" s="849"/>
      <c r="E1" s="849"/>
      <c r="F1" s="849"/>
      <c r="G1" s="849" t="s">
        <v>2551</v>
      </c>
      <c r="H1" s="849"/>
      <c r="I1" s="849"/>
      <c r="J1" s="849"/>
      <c r="K1" s="849"/>
      <c r="L1" s="849"/>
    </row>
    <row r="2" spans="1:14" customFormat="1" ht="15.75">
      <c r="A2" s="849" t="s">
        <v>2307</v>
      </c>
      <c r="B2" s="849"/>
      <c r="C2" s="849"/>
      <c r="D2" s="849"/>
      <c r="E2" s="849"/>
      <c r="F2" s="849"/>
      <c r="G2" s="849" t="s">
        <v>2308</v>
      </c>
      <c r="H2" s="849"/>
      <c r="I2" s="849"/>
      <c r="J2" s="849"/>
      <c r="K2" s="849"/>
      <c r="L2" s="849"/>
    </row>
    <row r="3" spans="1:14" customFormat="1" ht="15.6" customHeight="1">
      <c r="A3" s="850" t="s">
        <v>29</v>
      </c>
      <c r="B3" s="850"/>
      <c r="C3" s="850"/>
      <c r="D3" s="850"/>
      <c r="E3" s="851" t="s">
        <v>30</v>
      </c>
      <c r="F3" s="851"/>
      <c r="G3" s="852" t="s">
        <v>2165</v>
      </c>
      <c r="H3" s="852"/>
      <c r="I3" s="852"/>
      <c r="J3" s="852"/>
      <c r="K3" s="851" t="s">
        <v>30</v>
      </c>
      <c r="L3" s="851"/>
    </row>
    <row r="4" spans="1:14" customFormat="1" ht="51" customHeight="1">
      <c r="A4" s="112" t="s">
        <v>2</v>
      </c>
      <c r="B4" s="112" t="s">
        <v>2309</v>
      </c>
      <c r="C4" s="112" t="s">
        <v>3112</v>
      </c>
      <c r="D4" s="112" t="s">
        <v>3113</v>
      </c>
      <c r="E4" s="494" t="s">
        <v>2775</v>
      </c>
      <c r="F4" s="494" t="s">
        <v>2771</v>
      </c>
      <c r="G4" s="100" t="s">
        <v>2</v>
      </c>
      <c r="H4" s="112" t="s">
        <v>2309</v>
      </c>
      <c r="I4" s="112" t="s">
        <v>3114</v>
      </c>
      <c r="J4" s="494" t="s">
        <v>3113</v>
      </c>
      <c r="K4" s="494" t="s">
        <v>2775</v>
      </c>
      <c r="L4" s="494" t="s">
        <v>2771</v>
      </c>
    </row>
    <row r="5" spans="1:14" ht="25.15" customHeight="1">
      <c r="A5" s="354" t="s">
        <v>1520</v>
      </c>
      <c r="B5" s="196" t="s">
        <v>1627</v>
      </c>
      <c r="C5" s="196"/>
      <c r="D5" s="196"/>
      <c r="E5" s="196"/>
      <c r="F5" s="196"/>
      <c r="G5" s="204" t="s">
        <v>1628</v>
      </c>
      <c r="H5" s="204" t="s">
        <v>1629</v>
      </c>
      <c r="I5" s="204"/>
      <c r="J5" s="518"/>
      <c r="K5" s="204"/>
      <c r="L5" s="204"/>
    </row>
    <row r="6" spans="1:14" ht="24.6" customHeight="1">
      <c r="A6" s="156" t="s">
        <v>1520</v>
      </c>
      <c r="B6" s="154" t="s">
        <v>1521</v>
      </c>
      <c r="C6" s="177">
        <v>3500000</v>
      </c>
      <c r="D6" s="178">
        <v>0</v>
      </c>
      <c r="E6" s="177">
        <v>100000</v>
      </c>
      <c r="F6" s="178">
        <v>100000</v>
      </c>
      <c r="G6" s="156" t="s">
        <v>1578</v>
      </c>
      <c r="H6" s="154" t="s">
        <v>1579</v>
      </c>
      <c r="I6" s="206">
        <v>3500000</v>
      </c>
      <c r="J6" s="206">
        <v>171867</v>
      </c>
      <c r="K6" s="178">
        <v>180000</v>
      </c>
      <c r="L6" s="178">
        <v>100000</v>
      </c>
    </row>
    <row r="7" spans="1:14" ht="25.15" customHeight="1">
      <c r="A7" s="156" t="s">
        <v>1522</v>
      </c>
      <c r="B7" s="154" t="s">
        <v>1523</v>
      </c>
      <c r="C7" s="177">
        <v>15000000</v>
      </c>
      <c r="D7" s="336">
        <f>3037638+350000</f>
        <v>3387638</v>
      </c>
      <c r="E7" s="336">
        <v>5000000</v>
      </c>
      <c r="F7" s="178">
        <v>5000000</v>
      </c>
      <c r="G7" s="156" t="s">
        <v>1580</v>
      </c>
      <c r="H7" s="154" t="s">
        <v>1581</v>
      </c>
      <c r="I7" s="206">
        <v>15000000</v>
      </c>
      <c r="J7" s="178">
        <v>3537235</v>
      </c>
      <c r="K7" s="178">
        <v>5000000</v>
      </c>
      <c r="L7" s="178">
        <v>5000000</v>
      </c>
    </row>
    <row r="8" spans="1:14" ht="24.6" customHeight="1">
      <c r="A8" s="156" t="s">
        <v>1524</v>
      </c>
      <c r="B8" s="154" t="s">
        <v>1525</v>
      </c>
      <c r="C8" s="177">
        <v>2500000</v>
      </c>
      <c r="D8" s="336">
        <v>401250</v>
      </c>
      <c r="E8" s="336">
        <v>600000</v>
      </c>
      <c r="F8" s="178">
        <v>1000000</v>
      </c>
      <c r="G8" s="156" t="s">
        <v>1582</v>
      </c>
      <c r="H8" s="154" t="s">
        <v>1583</v>
      </c>
      <c r="I8" s="206">
        <v>2500000</v>
      </c>
      <c r="J8" s="178">
        <v>530000</v>
      </c>
      <c r="K8" s="178">
        <v>600000</v>
      </c>
      <c r="L8" s="178">
        <v>1000000</v>
      </c>
      <c r="N8" s="8"/>
    </row>
    <row r="9" spans="1:14" ht="15" customHeight="1">
      <c r="A9" s="156" t="s">
        <v>1526</v>
      </c>
      <c r="B9" s="154" t="s">
        <v>1527</v>
      </c>
      <c r="C9" s="177">
        <v>2000000</v>
      </c>
      <c r="D9" s="336">
        <v>1095000</v>
      </c>
      <c r="E9" s="206">
        <v>1500000</v>
      </c>
      <c r="F9" s="206">
        <v>2000000</v>
      </c>
      <c r="G9" s="156" t="s">
        <v>1584</v>
      </c>
      <c r="H9" s="154" t="s">
        <v>1585</v>
      </c>
      <c r="I9" s="206">
        <v>2000000</v>
      </c>
      <c r="J9" s="206">
        <v>1390000</v>
      </c>
      <c r="K9" s="206">
        <v>1500000</v>
      </c>
      <c r="L9" s="206">
        <v>2000000</v>
      </c>
    </row>
    <row r="10" spans="1:14" ht="27.6" customHeight="1">
      <c r="A10" s="156" t="s">
        <v>1528</v>
      </c>
      <c r="B10" s="154" t="s">
        <v>1529</v>
      </c>
      <c r="C10" s="177">
        <v>1000000</v>
      </c>
      <c r="D10" s="336">
        <v>325011</v>
      </c>
      <c r="E10" s="336">
        <v>500000</v>
      </c>
      <c r="F10" s="336">
        <v>500000</v>
      </c>
      <c r="G10" s="156" t="s">
        <v>1586</v>
      </c>
      <c r="H10" s="154" t="s">
        <v>1587</v>
      </c>
      <c r="I10" s="206">
        <v>1000000</v>
      </c>
      <c r="J10" s="178">
        <v>72882</v>
      </c>
      <c r="K10" s="178">
        <v>200000</v>
      </c>
      <c r="L10" s="178">
        <v>200000</v>
      </c>
    </row>
    <row r="11" spans="1:14" ht="16.149999999999999" customHeight="1">
      <c r="A11" s="156" t="s">
        <v>1530</v>
      </c>
      <c r="B11" s="154" t="s">
        <v>1531</v>
      </c>
      <c r="C11" s="177">
        <v>100000</v>
      </c>
      <c r="D11" s="178">
        <v>0</v>
      </c>
      <c r="E11" s="336">
        <v>10000</v>
      </c>
      <c r="F11" s="762">
        <v>10000</v>
      </c>
      <c r="G11" s="156" t="s">
        <v>1588</v>
      </c>
      <c r="H11" s="154" t="s">
        <v>1589</v>
      </c>
      <c r="I11" s="206">
        <v>100000</v>
      </c>
      <c r="J11" s="178">
        <v>0</v>
      </c>
      <c r="K11" s="178">
        <v>10000</v>
      </c>
      <c r="L11" s="178">
        <v>10000</v>
      </c>
    </row>
    <row r="12" spans="1:14" ht="15.6" customHeight="1">
      <c r="A12" s="156" t="s">
        <v>1532</v>
      </c>
      <c r="B12" s="154" t="s">
        <v>1533</v>
      </c>
      <c r="C12" s="177">
        <v>100000</v>
      </c>
      <c r="D12" s="336">
        <v>100000</v>
      </c>
      <c r="E12" s="336">
        <v>200000</v>
      </c>
      <c r="F12" s="336">
        <v>200000</v>
      </c>
      <c r="G12" s="156" t="s">
        <v>1590</v>
      </c>
      <c r="H12" s="154" t="s">
        <v>1591</v>
      </c>
      <c r="I12" s="206">
        <v>100000</v>
      </c>
      <c r="J12" s="178">
        <v>100000</v>
      </c>
      <c r="K12" s="178">
        <v>200000</v>
      </c>
      <c r="L12" s="178">
        <v>200000</v>
      </c>
    </row>
    <row r="13" spans="1:14" ht="27" customHeight="1">
      <c r="A13" s="156" t="s">
        <v>1534</v>
      </c>
      <c r="B13" s="154" t="s">
        <v>1535</v>
      </c>
      <c r="C13" s="177">
        <v>200000000</v>
      </c>
      <c r="D13" s="177">
        <v>176766124</v>
      </c>
      <c r="E13" s="206">
        <v>200000000</v>
      </c>
      <c r="F13" s="206">
        <v>200000000</v>
      </c>
      <c r="G13" s="156" t="s">
        <v>1592</v>
      </c>
      <c r="H13" s="154" t="s">
        <v>1593</v>
      </c>
      <c r="I13" s="206">
        <v>200000000</v>
      </c>
      <c r="J13" s="206">
        <v>130299000</v>
      </c>
      <c r="K13" s="206">
        <v>200000000</v>
      </c>
      <c r="L13" s="206">
        <v>200000000</v>
      </c>
    </row>
    <row r="14" spans="1:14" ht="25.9" customHeight="1">
      <c r="A14" s="156" t="s">
        <v>1536</v>
      </c>
      <c r="B14" s="154" t="s">
        <v>1537</v>
      </c>
      <c r="C14" s="177">
        <v>500000</v>
      </c>
      <c r="D14" s="178">
        <v>0</v>
      </c>
      <c r="E14" s="336">
        <v>200000</v>
      </c>
      <c r="F14" s="178">
        <v>200000</v>
      </c>
      <c r="G14" s="156" t="s">
        <v>1594</v>
      </c>
      <c r="H14" s="154" t="s">
        <v>1537</v>
      </c>
      <c r="I14" s="206">
        <v>500000</v>
      </c>
      <c r="J14" s="178">
        <v>109417</v>
      </c>
      <c r="K14" s="178">
        <v>200000</v>
      </c>
      <c r="L14" s="178">
        <v>200000</v>
      </c>
    </row>
    <row r="15" spans="1:14" ht="14.45" customHeight="1">
      <c r="A15" s="156" t="s">
        <v>1538</v>
      </c>
      <c r="B15" s="154" t="s">
        <v>1539</v>
      </c>
      <c r="C15" s="177">
        <v>250000000</v>
      </c>
      <c r="D15" s="336">
        <v>3548404</v>
      </c>
      <c r="E15" s="336">
        <v>5000000</v>
      </c>
      <c r="F15" s="336">
        <v>5000000</v>
      </c>
      <c r="G15" s="156" t="s">
        <v>1595</v>
      </c>
      <c r="H15" s="154" t="s">
        <v>1539</v>
      </c>
      <c r="I15" s="206">
        <v>250000000</v>
      </c>
      <c r="J15" s="336">
        <v>2624007</v>
      </c>
      <c r="K15" s="336">
        <v>5000000</v>
      </c>
      <c r="L15" s="336">
        <v>5000000</v>
      </c>
    </row>
    <row r="16" spans="1:14" s="9" customFormat="1" ht="16.149999999999999" customHeight="1">
      <c r="A16" s="161" t="s">
        <v>43</v>
      </c>
      <c r="B16" s="255" t="s">
        <v>1466</v>
      </c>
      <c r="C16" s="311">
        <f>SUM(C6:C15)</f>
        <v>474700000</v>
      </c>
      <c r="D16" s="311">
        <f t="shared" ref="D16:F16" si="0">SUM(D6:D15)</f>
        <v>185623427</v>
      </c>
      <c r="E16" s="311">
        <f t="shared" si="0"/>
        <v>213110000</v>
      </c>
      <c r="F16" s="311">
        <f t="shared" si="0"/>
        <v>214010000</v>
      </c>
      <c r="G16" s="161" t="s">
        <v>43</v>
      </c>
      <c r="H16" s="301" t="s">
        <v>1466</v>
      </c>
      <c r="I16" s="311">
        <f t="shared" ref="I16:L16" si="1">SUM(I6:I15)</f>
        <v>474700000</v>
      </c>
      <c r="J16" s="311">
        <f t="shared" si="1"/>
        <v>138834408</v>
      </c>
      <c r="K16" s="311">
        <f t="shared" si="1"/>
        <v>212890000</v>
      </c>
      <c r="L16" s="311">
        <f t="shared" si="1"/>
        <v>213710000</v>
      </c>
    </row>
    <row r="17" spans="1:12" s="10" customFormat="1" ht="16.899999999999999" customHeight="1">
      <c r="A17" s="337" t="s">
        <v>1540</v>
      </c>
      <c r="B17" s="254" t="s">
        <v>1541</v>
      </c>
      <c r="C17" s="333"/>
      <c r="D17" s="334"/>
      <c r="E17" s="382"/>
      <c r="F17" s="333"/>
      <c r="G17" s="217" t="s">
        <v>1596</v>
      </c>
      <c r="H17" s="254" t="s">
        <v>1541</v>
      </c>
      <c r="I17" s="206"/>
      <c r="J17" s="356"/>
      <c r="K17" s="346"/>
      <c r="L17" s="206"/>
    </row>
    <row r="18" spans="1:12" ht="15" customHeight="1">
      <c r="A18" s="156" t="s">
        <v>1542</v>
      </c>
      <c r="B18" s="93" t="s">
        <v>1543</v>
      </c>
      <c r="C18" s="177">
        <v>300000</v>
      </c>
      <c r="D18" s="178">
        <v>0</v>
      </c>
      <c r="E18" s="336">
        <v>10000</v>
      </c>
      <c r="F18" s="336">
        <v>10000</v>
      </c>
      <c r="G18" s="156" t="s">
        <v>1597</v>
      </c>
      <c r="H18" s="93" t="s">
        <v>1543</v>
      </c>
      <c r="I18" s="206">
        <v>300000</v>
      </c>
      <c r="J18" s="178">
        <v>0</v>
      </c>
      <c r="K18" s="178">
        <v>10000</v>
      </c>
      <c r="L18" s="336">
        <v>10000</v>
      </c>
    </row>
    <row r="19" spans="1:12" ht="14.45" customHeight="1">
      <c r="A19" s="156" t="s">
        <v>1544</v>
      </c>
      <c r="B19" s="93" t="s">
        <v>1545</v>
      </c>
      <c r="C19" s="177">
        <v>10000</v>
      </c>
      <c r="D19" s="452">
        <v>0</v>
      </c>
      <c r="E19" s="336">
        <v>10000</v>
      </c>
      <c r="F19" s="336">
        <v>10000</v>
      </c>
      <c r="G19" s="156" t="s">
        <v>1598</v>
      </c>
      <c r="H19" s="93" t="s">
        <v>1545</v>
      </c>
      <c r="I19" s="206">
        <v>10000</v>
      </c>
      <c r="J19" s="178">
        <v>0</v>
      </c>
      <c r="K19" s="206">
        <v>10000</v>
      </c>
      <c r="L19" s="336">
        <v>10000</v>
      </c>
    </row>
    <row r="20" spans="1:12" ht="13.9" customHeight="1">
      <c r="A20" s="156" t="s">
        <v>1546</v>
      </c>
      <c r="B20" s="93" t="s">
        <v>1547</v>
      </c>
      <c r="C20" s="177">
        <v>10000</v>
      </c>
      <c r="D20" s="178">
        <v>0</v>
      </c>
      <c r="E20" s="336">
        <v>10000</v>
      </c>
      <c r="F20" s="336">
        <v>10000</v>
      </c>
      <c r="G20" s="156" t="s">
        <v>1599</v>
      </c>
      <c r="H20" s="93" t="s">
        <v>1547</v>
      </c>
      <c r="I20" s="206">
        <v>10000</v>
      </c>
      <c r="J20" s="178">
        <v>0</v>
      </c>
      <c r="K20" s="206">
        <v>10000</v>
      </c>
      <c r="L20" s="336">
        <v>10000</v>
      </c>
    </row>
    <row r="21" spans="1:12" ht="15" customHeight="1">
      <c r="A21" s="156" t="s">
        <v>1548</v>
      </c>
      <c r="B21" s="93" t="s">
        <v>1549</v>
      </c>
      <c r="C21" s="177">
        <v>10000</v>
      </c>
      <c r="D21" s="178">
        <v>0</v>
      </c>
      <c r="E21" s="336">
        <v>10000</v>
      </c>
      <c r="F21" s="336">
        <v>10000</v>
      </c>
      <c r="G21" s="156" t="s">
        <v>1600</v>
      </c>
      <c r="H21" s="93" t="s">
        <v>1549</v>
      </c>
      <c r="I21" s="206">
        <v>10000</v>
      </c>
      <c r="J21" s="178">
        <v>0</v>
      </c>
      <c r="K21" s="206">
        <v>10000</v>
      </c>
      <c r="L21" s="336">
        <v>10000</v>
      </c>
    </row>
    <row r="22" spans="1:12" ht="15.6" customHeight="1">
      <c r="A22" s="156" t="s">
        <v>1550</v>
      </c>
      <c r="B22" s="93" t="s">
        <v>1551</v>
      </c>
      <c r="C22" s="177">
        <v>2500000</v>
      </c>
      <c r="D22" s="336">
        <v>3721500</v>
      </c>
      <c r="E22" s="336">
        <v>5000000</v>
      </c>
      <c r="F22" s="336">
        <v>5000000</v>
      </c>
      <c r="G22" s="156" t="s">
        <v>1601</v>
      </c>
      <c r="H22" s="93" t="s">
        <v>1551</v>
      </c>
      <c r="I22" s="206">
        <v>2500000</v>
      </c>
      <c r="J22" s="178">
        <v>2300000</v>
      </c>
      <c r="K22" s="178">
        <v>5000000</v>
      </c>
      <c r="L22" s="178">
        <v>5000000</v>
      </c>
    </row>
    <row r="23" spans="1:12" ht="15" customHeight="1">
      <c r="A23" s="156" t="s">
        <v>1552</v>
      </c>
      <c r="B23" s="93" t="s">
        <v>1553</v>
      </c>
      <c r="C23" s="177">
        <v>15000000</v>
      </c>
      <c r="D23" s="336">
        <v>18569703</v>
      </c>
      <c r="E23" s="336">
        <v>20000000</v>
      </c>
      <c r="F23" s="336">
        <v>20000000</v>
      </c>
      <c r="G23" s="156" t="s">
        <v>1602</v>
      </c>
      <c r="H23" s="93" t="s">
        <v>1603</v>
      </c>
      <c r="I23" s="206">
        <v>15000000</v>
      </c>
      <c r="J23" s="178">
        <v>8361928</v>
      </c>
      <c r="K23" s="336">
        <v>20000000</v>
      </c>
      <c r="L23" s="336">
        <v>20000000</v>
      </c>
    </row>
    <row r="24" spans="1:12" ht="15" customHeight="1">
      <c r="A24" s="156" t="s">
        <v>1554</v>
      </c>
      <c r="B24" s="93" t="s">
        <v>1555</v>
      </c>
      <c r="C24" s="177">
        <v>2500000</v>
      </c>
      <c r="D24" s="177">
        <v>3317923</v>
      </c>
      <c r="E24" s="177">
        <v>5000000</v>
      </c>
      <c r="F24" s="177">
        <v>5000000</v>
      </c>
      <c r="G24" s="156" t="s">
        <v>1604</v>
      </c>
      <c r="H24" s="93" t="s">
        <v>1555</v>
      </c>
      <c r="I24" s="206">
        <v>2500000</v>
      </c>
      <c r="J24" s="206">
        <v>1321372</v>
      </c>
      <c r="K24" s="177">
        <v>5000000</v>
      </c>
      <c r="L24" s="177">
        <v>5000000</v>
      </c>
    </row>
    <row r="25" spans="1:12" ht="15" customHeight="1">
      <c r="A25" s="156" t="s">
        <v>1556</v>
      </c>
      <c r="B25" s="93" t="s">
        <v>1557</v>
      </c>
      <c r="C25" s="177">
        <v>100000</v>
      </c>
      <c r="D25" s="178">
        <v>0</v>
      </c>
      <c r="E25" s="336">
        <v>10000</v>
      </c>
      <c r="F25" s="177">
        <v>10000</v>
      </c>
      <c r="G25" s="156" t="s">
        <v>1605</v>
      </c>
      <c r="H25" s="93" t="s">
        <v>1606</v>
      </c>
      <c r="I25" s="206">
        <v>100000</v>
      </c>
      <c r="J25" s="178">
        <v>0</v>
      </c>
      <c r="K25" s="206">
        <v>10000</v>
      </c>
      <c r="L25" s="206">
        <v>10000</v>
      </c>
    </row>
    <row r="26" spans="1:12" ht="14.45" customHeight="1">
      <c r="A26" s="156" t="s">
        <v>1558</v>
      </c>
      <c r="B26" s="93" t="s">
        <v>1559</v>
      </c>
      <c r="C26" s="177">
        <v>1500000</v>
      </c>
      <c r="D26" s="336">
        <v>572075</v>
      </c>
      <c r="E26" s="336">
        <v>800000</v>
      </c>
      <c r="F26" s="336">
        <v>800000</v>
      </c>
      <c r="G26" s="156" t="s">
        <v>1607</v>
      </c>
      <c r="H26" s="93" t="s">
        <v>1608</v>
      </c>
      <c r="I26" s="206">
        <v>1500000</v>
      </c>
      <c r="J26" s="178">
        <v>572075</v>
      </c>
      <c r="K26" s="336">
        <v>800000</v>
      </c>
      <c r="L26" s="336">
        <v>800000</v>
      </c>
    </row>
    <row r="27" spans="1:12" ht="15" customHeight="1">
      <c r="A27" s="156" t="s">
        <v>1560</v>
      </c>
      <c r="B27" s="93" t="s">
        <v>1561</v>
      </c>
      <c r="C27" s="177">
        <v>5000000</v>
      </c>
      <c r="D27" s="336">
        <v>5134326</v>
      </c>
      <c r="E27" s="336">
        <v>6000000</v>
      </c>
      <c r="F27" s="336">
        <v>6000000</v>
      </c>
      <c r="G27" s="156" t="s">
        <v>1609</v>
      </c>
      <c r="H27" s="93" t="s">
        <v>1610</v>
      </c>
      <c r="I27" s="206">
        <v>5000000</v>
      </c>
      <c r="J27" s="178">
        <v>4215682</v>
      </c>
      <c r="K27" s="336">
        <v>6000000</v>
      </c>
      <c r="L27" s="336">
        <v>6000000</v>
      </c>
    </row>
    <row r="28" spans="1:12" ht="15.6" customHeight="1">
      <c r="A28" s="156" t="s">
        <v>1562</v>
      </c>
      <c r="B28" s="93" t="s">
        <v>1563</v>
      </c>
      <c r="C28" s="177">
        <v>20000000</v>
      </c>
      <c r="D28" s="336">
        <v>16734789</v>
      </c>
      <c r="E28" s="336">
        <v>22500000</v>
      </c>
      <c r="F28" s="336">
        <v>22500000</v>
      </c>
      <c r="G28" s="156" t="s">
        <v>1611</v>
      </c>
      <c r="H28" s="93" t="s">
        <v>1612</v>
      </c>
      <c r="I28" s="206">
        <v>20000000</v>
      </c>
      <c r="J28" s="178">
        <v>16724955</v>
      </c>
      <c r="K28" s="336">
        <v>22500000</v>
      </c>
      <c r="L28" s="336">
        <v>22500000</v>
      </c>
    </row>
    <row r="29" spans="1:12" ht="15" customHeight="1">
      <c r="A29" s="156" t="s">
        <v>1564</v>
      </c>
      <c r="B29" s="93" t="s">
        <v>1565</v>
      </c>
      <c r="C29" s="177">
        <v>100000</v>
      </c>
      <c r="D29" s="336">
        <v>16059</v>
      </c>
      <c r="E29" s="336">
        <v>20000</v>
      </c>
      <c r="F29" s="177">
        <v>0</v>
      </c>
      <c r="G29" s="156" t="s">
        <v>1613</v>
      </c>
      <c r="H29" s="93" t="s">
        <v>1614</v>
      </c>
      <c r="I29" s="206">
        <v>100000</v>
      </c>
      <c r="J29" s="178">
        <v>16059</v>
      </c>
      <c r="K29" s="178">
        <v>20000</v>
      </c>
      <c r="L29" s="206">
        <v>0</v>
      </c>
    </row>
    <row r="30" spans="1:12" ht="14.45" customHeight="1">
      <c r="A30" s="156" t="s">
        <v>1566</v>
      </c>
      <c r="B30" s="93" t="s">
        <v>1567</v>
      </c>
      <c r="C30" s="177">
        <v>30000</v>
      </c>
      <c r="D30" s="178">
        <v>0</v>
      </c>
      <c r="E30" s="336">
        <v>0</v>
      </c>
      <c r="F30" s="177">
        <v>0</v>
      </c>
      <c r="G30" s="156" t="s">
        <v>1615</v>
      </c>
      <c r="H30" s="93" t="s">
        <v>1616</v>
      </c>
      <c r="I30" s="206">
        <v>30000</v>
      </c>
      <c r="J30" s="178">
        <v>0</v>
      </c>
      <c r="K30" s="178">
        <v>0</v>
      </c>
      <c r="L30" s="206">
        <v>0</v>
      </c>
    </row>
    <row r="31" spans="1:12" ht="14.45" customHeight="1">
      <c r="A31" s="156" t="s">
        <v>1568</v>
      </c>
      <c r="B31" s="93" t="s">
        <v>1569</v>
      </c>
      <c r="C31" s="177">
        <v>100000</v>
      </c>
      <c r="D31" s="336">
        <v>8029</v>
      </c>
      <c r="E31" s="336">
        <v>10000</v>
      </c>
      <c r="F31" s="336">
        <v>10000</v>
      </c>
      <c r="G31" s="156" t="s">
        <v>1617</v>
      </c>
      <c r="H31" s="93" t="s">
        <v>1618</v>
      </c>
      <c r="I31" s="206">
        <v>100000</v>
      </c>
      <c r="J31" s="178">
        <v>0</v>
      </c>
      <c r="K31" s="178">
        <v>10000</v>
      </c>
      <c r="L31" s="178">
        <v>10000</v>
      </c>
    </row>
    <row r="32" spans="1:12" ht="14.45" customHeight="1">
      <c r="A32" s="156" t="s">
        <v>1570</v>
      </c>
      <c r="B32" s="93" t="s">
        <v>1571</v>
      </c>
      <c r="C32" s="177">
        <v>100000</v>
      </c>
      <c r="D32" s="336">
        <v>4015</v>
      </c>
      <c r="E32" s="336">
        <v>10000</v>
      </c>
      <c r="F32" s="336">
        <v>10000</v>
      </c>
      <c r="G32" s="156" t="s">
        <v>1619</v>
      </c>
      <c r="H32" s="93" t="s">
        <v>1620</v>
      </c>
      <c r="I32" s="206">
        <v>100000</v>
      </c>
      <c r="J32" s="178">
        <v>0</v>
      </c>
      <c r="K32" s="178">
        <v>10000</v>
      </c>
      <c r="L32" s="178">
        <v>10000</v>
      </c>
    </row>
    <row r="33" spans="1:13" ht="15" customHeight="1">
      <c r="A33" s="156" t="s">
        <v>1572</v>
      </c>
      <c r="B33" s="93" t="s">
        <v>1573</v>
      </c>
      <c r="C33" s="177">
        <v>50000</v>
      </c>
      <c r="D33" s="336">
        <v>90</v>
      </c>
      <c r="E33" s="336">
        <v>10000</v>
      </c>
      <c r="F33" s="336">
        <v>10000</v>
      </c>
      <c r="G33" s="156" t="s">
        <v>1621</v>
      </c>
      <c r="H33" s="93" t="s">
        <v>1622</v>
      </c>
      <c r="I33" s="206">
        <v>50000</v>
      </c>
      <c r="J33" s="178">
        <v>0</v>
      </c>
      <c r="K33" s="178">
        <v>10000</v>
      </c>
      <c r="L33" s="178">
        <v>10000</v>
      </c>
    </row>
    <row r="34" spans="1:13" ht="14.45" customHeight="1">
      <c r="A34" s="156" t="s">
        <v>1574</v>
      </c>
      <c r="B34" s="93" t="s">
        <v>1575</v>
      </c>
      <c r="C34" s="177">
        <v>2500000</v>
      </c>
      <c r="D34" s="178">
        <v>0</v>
      </c>
      <c r="E34" s="336">
        <v>100000</v>
      </c>
      <c r="F34" s="336">
        <v>100000</v>
      </c>
      <c r="G34" s="156" t="s">
        <v>1623</v>
      </c>
      <c r="H34" s="93" t="s">
        <v>1575</v>
      </c>
      <c r="I34" s="206">
        <v>2500000</v>
      </c>
      <c r="J34" s="178">
        <v>912240</v>
      </c>
      <c r="K34" s="178">
        <v>1000000</v>
      </c>
      <c r="L34" s="178">
        <v>1000000</v>
      </c>
    </row>
    <row r="35" spans="1:13" ht="13.9" customHeight="1">
      <c r="A35" s="156" t="s">
        <v>1576</v>
      </c>
      <c r="B35" s="93" t="s">
        <v>2118</v>
      </c>
      <c r="C35" s="177">
        <v>100000</v>
      </c>
      <c r="D35" s="336">
        <v>2880</v>
      </c>
      <c r="E35" s="336">
        <v>10000</v>
      </c>
      <c r="F35" s="336">
        <v>10000</v>
      </c>
      <c r="G35" s="156" t="s">
        <v>1624</v>
      </c>
      <c r="H35" s="93" t="s">
        <v>1625</v>
      </c>
      <c r="I35" s="206">
        <v>100000</v>
      </c>
      <c r="J35" s="178">
        <v>2990</v>
      </c>
      <c r="K35" s="178">
        <v>10000</v>
      </c>
      <c r="L35" s="178">
        <v>10000</v>
      </c>
    </row>
    <row r="36" spans="1:13" ht="14.45" customHeight="1">
      <c r="A36" s="156" t="s">
        <v>2305</v>
      </c>
      <c r="B36" s="93" t="s">
        <v>2453</v>
      </c>
      <c r="C36" s="177">
        <v>50000000</v>
      </c>
      <c r="D36" s="336">
        <v>16595</v>
      </c>
      <c r="E36" s="336">
        <v>50000</v>
      </c>
      <c r="F36" s="336">
        <v>50000</v>
      </c>
      <c r="G36" s="156" t="s">
        <v>2301</v>
      </c>
      <c r="H36" s="93" t="s">
        <v>2302</v>
      </c>
      <c r="I36" s="206">
        <v>50000000</v>
      </c>
      <c r="J36" s="178">
        <v>20107</v>
      </c>
      <c r="K36" s="336">
        <v>1500000</v>
      </c>
      <c r="L36" s="336">
        <v>1500000</v>
      </c>
    </row>
    <row r="37" spans="1:13" ht="15" customHeight="1">
      <c r="A37" s="156" t="s">
        <v>2306</v>
      </c>
      <c r="B37" s="93" t="s">
        <v>2454</v>
      </c>
      <c r="C37" s="177">
        <v>50000000</v>
      </c>
      <c r="D37" s="336">
        <v>16596</v>
      </c>
      <c r="E37" s="336">
        <v>50000</v>
      </c>
      <c r="F37" s="336">
        <v>50000</v>
      </c>
      <c r="G37" s="156" t="s">
        <v>2303</v>
      </c>
      <c r="H37" s="93" t="s">
        <v>2304</v>
      </c>
      <c r="I37" s="206">
        <v>50000000</v>
      </c>
      <c r="J37" s="178">
        <v>20108</v>
      </c>
      <c r="K37" s="336">
        <v>1500000</v>
      </c>
      <c r="L37" s="336">
        <v>1500000</v>
      </c>
    </row>
    <row r="38" spans="1:13" ht="13.9" customHeight="1">
      <c r="A38" s="156" t="s">
        <v>2310</v>
      </c>
      <c r="B38" s="93" t="s">
        <v>2311</v>
      </c>
      <c r="C38" s="142">
        <v>1000000</v>
      </c>
      <c r="D38" s="336">
        <v>618</v>
      </c>
      <c r="E38" s="336">
        <v>10000</v>
      </c>
      <c r="F38" s="336">
        <v>10000</v>
      </c>
      <c r="G38" s="156" t="s">
        <v>2312</v>
      </c>
      <c r="H38" s="93" t="s">
        <v>2311</v>
      </c>
      <c r="I38" s="206">
        <v>1000000</v>
      </c>
      <c r="J38" s="336">
        <v>53837072</v>
      </c>
      <c r="K38" s="336">
        <v>60000000</v>
      </c>
      <c r="L38" s="336">
        <v>60000000</v>
      </c>
    </row>
    <row r="39" spans="1:13" ht="14.45" customHeight="1">
      <c r="A39" s="156" t="s">
        <v>2537</v>
      </c>
      <c r="B39" s="93" t="s">
        <v>2536</v>
      </c>
      <c r="C39" s="177">
        <v>20000000</v>
      </c>
      <c r="D39" s="336">
        <v>3000</v>
      </c>
      <c r="E39" s="336">
        <v>10000</v>
      </c>
      <c r="F39" s="336">
        <v>10000</v>
      </c>
      <c r="G39" s="156" t="s">
        <v>2753</v>
      </c>
      <c r="H39" s="93" t="s">
        <v>2536</v>
      </c>
      <c r="I39" s="206">
        <v>20000000</v>
      </c>
      <c r="J39" s="178">
        <v>7600</v>
      </c>
      <c r="K39" s="178">
        <v>10000</v>
      </c>
      <c r="L39" s="178">
        <v>10000</v>
      </c>
    </row>
    <row r="40" spans="1:13" ht="16.149999999999999" customHeight="1">
      <c r="A40" s="156" t="s">
        <v>2744</v>
      </c>
      <c r="B40" s="93" t="s">
        <v>2747</v>
      </c>
      <c r="C40" s="177">
        <v>500000</v>
      </c>
      <c r="D40" s="336">
        <v>1448134</v>
      </c>
      <c r="E40" s="336">
        <v>2000000</v>
      </c>
      <c r="F40" s="336">
        <v>2000000</v>
      </c>
      <c r="G40" s="430" t="s">
        <v>2750</v>
      </c>
      <c r="H40" s="93" t="s">
        <v>2747</v>
      </c>
      <c r="I40" s="177">
        <v>500000</v>
      </c>
      <c r="J40" s="336">
        <v>972317</v>
      </c>
      <c r="K40" s="336">
        <v>2000000</v>
      </c>
      <c r="L40" s="336">
        <v>2000000</v>
      </c>
    </row>
    <row r="41" spans="1:13" ht="16.149999999999999" customHeight="1">
      <c r="A41" s="430" t="s">
        <v>2745</v>
      </c>
      <c r="B41" s="93" t="s">
        <v>2748</v>
      </c>
      <c r="C41" s="177">
        <v>500000</v>
      </c>
      <c r="D41" s="336">
        <v>1449981</v>
      </c>
      <c r="E41" s="336">
        <v>2000000</v>
      </c>
      <c r="F41" s="177">
        <v>2000000</v>
      </c>
      <c r="G41" s="430" t="s">
        <v>2751</v>
      </c>
      <c r="H41" s="93" t="s">
        <v>2748</v>
      </c>
      <c r="I41" s="177">
        <v>500000</v>
      </c>
      <c r="J41" s="336">
        <v>991632</v>
      </c>
      <c r="K41" s="336">
        <v>2000000</v>
      </c>
      <c r="L41" s="336">
        <v>2000000</v>
      </c>
    </row>
    <row r="42" spans="1:13" ht="16.149999999999999" customHeight="1">
      <c r="A42" s="430" t="s">
        <v>2746</v>
      </c>
      <c r="B42" s="93" t="s">
        <v>2749</v>
      </c>
      <c r="C42" s="177">
        <v>500000</v>
      </c>
      <c r="D42" s="178">
        <v>0</v>
      </c>
      <c r="E42" s="177">
        <v>10000</v>
      </c>
      <c r="F42" s="177">
        <v>10000</v>
      </c>
      <c r="G42" s="430" t="s">
        <v>2752</v>
      </c>
      <c r="H42" s="93" t="s">
        <v>2749</v>
      </c>
      <c r="I42" s="177">
        <v>500000</v>
      </c>
      <c r="J42" s="336">
        <v>62</v>
      </c>
      <c r="K42" s="336">
        <v>10000</v>
      </c>
      <c r="L42" s="177">
        <v>10000</v>
      </c>
    </row>
    <row r="43" spans="1:13" ht="16.149999999999999" customHeight="1">
      <c r="A43" s="156" t="s">
        <v>2783</v>
      </c>
      <c r="B43" s="156" t="s">
        <v>3129</v>
      </c>
      <c r="C43" s="177">
        <v>0</v>
      </c>
      <c r="D43" s="178">
        <v>0</v>
      </c>
      <c r="E43" s="177">
        <v>0</v>
      </c>
      <c r="F43" s="177">
        <v>1500000</v>
      </c>
      <c r="G43" s="430" t="s">
        <v>2783</v>
      </c>
      <c r="H43" s="93" t="s">
        <v>3129</v>
      </c>
      <c r="I43" s="177">
        <v>0</v>
      </c>
      <c r="J43" s="336">
        <v>0</v>
      </c>
      <c r="K43" s="336">
        <v>0</v>
      </c>
      <c r="L43" s="177">
        <v>1500000</v>
      </c>
      <c r="M43" t="s">
        <v>3127</v>
      </c>
    </row>
    <row r="44" spans="1:13" ht="16.149999999999999" customHeight="1">
      <c r="A44" s="156" t="s">
        <v>2783</v>
      </c>
      <c r="B44" s="156" t="s">
        <v>3128</v>
      </c>
      <c r="C44" s="177">
        <v>0</v>
      </c>
      <c r="D44" s="178">
        <v>0</v>
      </c>
      <c r="E44" s="177">
        <v>0</v>
      </c>
      <c r="F44" s="177">
        <v>500000</v>
      </c>
      <c r="G44" s="431" t="s">
        <v>2783</v>
      </c>
      <c r="H44" s="260" t="s">
        <v>3128</v>
      </c>
      <c r="I44" s="177">
        <v>0</v>
      </c>
      <c r="J44" s="336">
        <v>0</v>
      </c>
      <c r="K44" s="336">
        <v>0</v>
      </c>
      <c r="L44" s="177">
        <v>500000</v>
      </c>
      <c r="M44" t="s">
        <v>3127</v>
      </c>
    </row>
    <row r="45" spans="1:13" ht="15">
      <c r="A45" s="161" t="s">
        <v>1577</v>
      </c>
      <c r="B45" s="255" t="s">
        <v>1466</v>
      </c>
      <c r="C45" s="311">
        <f>SUM(C17:C44)</f>
        <v>172410000</v>
      </c>
      <c r="D45" s="311">
        <f t="shared" ref="D45:F45" si="2">SUM(D17:D44)</f>
        <v>51016313</v>
      </c>
      <c r="E45" s="311">
        <f t="shared" si="2"/>
        <v>63640000</v>
      </c>
      <c r="F45" s="311">
        <f t="shared" si="2"/>
        <v>65620000</v>
      </c>
      <c r="G45" s="161" t="s">
        <v>1577</v>
      </c>
      <c r="H45" s="432" t="s">
        <v>1466</v>
      </c>
      <c r="I45" s="311">
        <f t="shared" ref="I45:L45" si="3">SUM(I17:I44)</f>
        <v>172410000</v>
      </c>
      <c r="J45" s="311">
        <f t="shared" si="3"/>
        <v>90276199</v>
      </c>
      <c r="K45" s="311">
        <f t="shared" si="3"/>
        <v>127430000</v>
      </c>
      <c r="L45" s="311">
        <f t="shared" si="3"/>
        <v>129410000</v>
      </c>
    </row>
    <row r="46" spans="1:13" ht="14.45" hidden="1" customHeight="1">
      <c r="A46" s="357"/>
      <c r="B46" s="339"/>
      <c r="C46" s="178"/>
      <c r="D46" s="340"/>
      <c r="E46" s="336"/>
      <c r="F46" s="32"/>
      <c r="G46" s="358"/>
      <c r="H46" s="359"/>
      <c r="I46" s="359"/>
      <c r="J46" s="301" t="s">
        <v>113</v>
      </c>
      <c r="K46" s="311">
        <f>J16+J45</f>
        <v>229110607</v>
      </c>
      <c r="L46" s="311" t="e">
        <f>SUM(#REF!,#REF!)</f>
        <v>#REF!</v>
      </c>
    </row>
    <row r="47" spans="1:13" ht="14.45" hidden="1" customHeight="1">
      <c r="A47" s="184"/>
      <c r="B47" s="154"/>
      <c r="C47" s="178"/>
      <c r="D47" s="177"/>
      <c r="E47" s="142"/>
      <c r="F47" s="32"/>
      <c r="G47" s="358"/>
      <c r="H47" s="847" t="s">
        <v>1626</v>
      </c>
      <c r="I47" s="847"/>
      <c r="J47" s="847"/>
      <c r="K47" s="847"/>
      <c r="L47" s="847"/>
    </row>
    <row r="48" spans="1:13" ht="16.149999999999999" customHeight="1">
      <c r="A48" s="27"/>
      <c r="B48" s="360" t="s">
        <v>113</v>
      </c>
      <c r="C48" s="361">
        <f>C16+C45</f>
        <v>647110000</v>
      </c>
      <c r="D48" s="361">
        <f>D16+D45</f>
        <v>236639740</v>
      </c>
      <c r="E48" s="361">
        <f>E16+E45</f>
        <v>276750000</v>
      </c>
      <c r="F48" s="361">
        <f>F16+F45</f>
        <v>279630000</v>
      </c>
      <c r="G48" s="150"/>
      <c r="H48" s="298" t="s">
        <v>113</v>
      </c>
      <c r="I48" s="361">
        <f>I16+I45</f>
        <v>647110000</v>
      </c>
      <c r="J48" s="361">
        <f>J16+J45</f>
        <v>229110607</v>
      </c>
      <c r="K48" s="361">
        <f>K16+K45</f>
        <v>340320000</v>
      </c>
      <c r="L48" s="361">
        <f>L16+L45</f>
        <v>343120000</v>
      </c>
    </row>
    <row r="49" spans="1:12" ht="16.899999999999999" customHeight="1">
      <c r="A49" s="352"/>
      <c r="B49" s="15"/>
      <c r="C49" s="15"/>
      <c r="D49" s="670"/>
      <c r="E49" s="383"/>
      <c r="F49" s="15"/>
      <c r="G49" s="848" t="s">
        <v>1626</v>
      </c>
      <c r="H49" s="848"/>
      <c r="I49" s="848"/>
      <c r="J49" s="848"/>
      <c r="K49" s="848"/>
      <c r="L49" s="848"/>
    </row>
    <row r="50" spans="1:12" ht="16.899999999999999" customHeight="1">
      <c r="B50" s="7"/>
      <c r="C50" s="7"/>
      <c r="D50" s="519"/>
      <c r="E50" s="384"/>
      <c r="F50" s="7"/>
      <c r="G50" s="7"/>
      <c r="I50" s="576"/>
      <c r="J50" s="576"/>
      <c r="K50" s="576"/>
      <c r="L50" s="576"/>
    </row>
    <row r="51" spans="1:12" ht="58.9" customHeight="1">
      <c r="B51" s="7"/>
      <c r="C51" s="519"/>
      <c r="D51" s="519"/>
      <c r="E51" s="519"/>
      <c r="F51" s="519"/>
      <c r="G51" s="7"/>
      <c r="I51" s="577"/>
      <c r="J51" s="577"/>
      <c r="K51" s="577"/>
      <c r="L51" s="577"/>
    </row>
    <row r="52" spans="1:12" ht="30" customHeight="1">
      <c r="B52" s="7"/>
      <c r="C52" s="7"/>
      <c r="D52" s="7"/>
      <c r="E52" s="671"/>
      <c r="F52" s="7"/>
      <c r="G52" s="7"/>
      <c r="K52" s="519"/>
      <c r="L52" s="7"/>
    </row>
    <row r="53" spans="1:12" ht="26.45" customHeight="1">
      <c r="B53" s="7"/>
      <c r="C53" s="7"/>
      <c r="D53" s="7"/>
      <c r="E53" s="384"/>
      <c r="F53" s="7"/>
      <c r="G53" s="7"/>
      <c r="L53" s="7"/>
    </row>
    <row r="54" spans="1:12" ht="16.899999999999999" customHeight="1">
      <c r="B54" s="7"/>
      <c r="C54" s="7"/>
      <c r="D54" s="7"/>
      <c r="E54" s="384"/>
      <c r="F54" s="7"/>
      <c r="G54" s="7"/>
      <c r="L54" s="7"/>
    </row>
    <row r="55" spans="1:12" ht="16.899999999999999" customHeight="1">
      <c r="B55" s="7"/>
      <c r="C55" s="7"/>
      <c r="D55" s="7"/>
      <c r="E55" s="384"/>
      <c r="F55" s="7"/>
      <c r="G55" s="7"/>
      <c r="L55" s="7"/>
    </row>
    <row r="56" spans="1:12" ht="16.899999999999999" customHeight="1">
      <c r="B56" s="7"/>
      <c r="C56" s="7"/>
      <c r="D56" s="7"/>
      <c r="E56" s="384"/>
      <c r="F56" s="7"/>
      <c r="G56" s="7"/>
      <c r="L56" s="7"/>
    </row>
    <row r="57" spans="1:12" ht="16.899999999999999" customHeight="1">
      <c r="B57" s="7"/>
      <c r="C57" s="7"/>
      <c r="D57" s="7"/>
      <c r="E57" s="384"/>
      <c r="F57" s="7"/>
      <c r="G57" s="7"/>
      <c r="L57" s="7"/>
    </row>
    <row r="58" spans="1:12" ht="16.899999999999999" customHeight="1">
      <c r="B58" s="7"/>
      <c r="C58" s="7"/>
      <c r="D58" s="7"/>
      <c r="E58" s="384"/>
      <c r="F58" s="7"/>
      <c r="G58" s="7"/>
      <c r="L58" s="7"/>
    </row>
    <row r="59" spans="1:12" ht="16.899999999999999" customHeight="1">
      <c r="B59" s="7"/>
      <c r="C59" s="7"/>
      <c r="D59" s="7"/>
      <c r="E59" s="384"/>
      <c r="F59" s="7"/>
      <c r="G59" s="7"/>
      <c r="L59" s="7"/>
    </row>
    <row r="60" spans="1:12" ht="16.899999999999999" customHeight="1">
      <c r="B60" s="7"/>
      <c r="C60" s="7"/>
      <c r="D60" s="7"/>
      <c r="E60" s="384"/>
      <c r="F60" s="7"/>
      <c r="G60" s="7"/>
      <c r="L60" s="7"/>
    </row>
    <row r="61" spans="1:12" ht="16.899999999999999" customHeight="1">
      <c r="B61" s="7"/>
      <c r="C61" s="7"/>
      <c r="D61" s="7"/>
      <c r="E61" s="384"/>
      <c r="F61" s="7"/>
      <c r="G61" s="7"/>
      <c r="L61" s="7"/>
    </row>
    <row r="62" spans="1:12" ht="16.899999999999999" customHeight="1">
      <c r="B62" s="7"/>
      <c r="C62" s="7"/>
      <c r="D62" s="7"/>
      <c r="E62" s="384"/>
      <c r="F62" s="7"/>
      <c r="G62" s="7"/>
      <c r="L62" s="7"/>
    </row>
    <row r="63" spans="1:12" ht="16.899999999999999" customHeight="1">
      <c r="B63" s="7"/>
      <c r="C63" s="7"/>
      <c r="D63" s="7"/>
      <c r="E63" s="384"/>
      <c r="F63" s="7"/>
      <c r="G63" s="7"/>
      <c r="L63" s="7"/>
    </row>
    <row r="64" spans="1:12" ht="16.899999999999999" customHeight="1">
      <c r="B64" s="7"/>
      <c r="C64" s="7"/>
      <c r="D64" s="7"/>
      <c r="E64" s="384"/>
      <c r="F64" s="7"/>
      <c r="G64" s="7"/>
      <c r="L64" s="7"/>
    </row>
    <row r="65" spans="2:12" ht="16.899999999999999" customHeight="1">
      <c r="B65" s="7"/>
      <c r="C65" s="7"/>
      <c r="D65" s="7"/>
      <c r="E65" s="384"/>
      <c r="F65" s="7"/>
      <c r="G65" s="7"/>
      <c r="L65" s="7"/>
    </row>
    <row r="66" spans="2:12" ht="16.899999999999999" customHeight="1">
      <c r="B66" s="7"/>
      <c r="C66" s="7"/>
      <c r="D66" s="7"/>
      <c r="E66" s="384"/>
      <c r="F66" s="7"/>
      <c r="G66" s="7"/>
      <c r="L66" s="7"/>
    </row>
    <row r="67" spans="2:12" ht="16.899999999999999" customHeight="1">
      <c r="B67" s="7"/>
      <c r="C67" s="7"/>
      <c r="D67" s="7"/>
      <c r="E67" s="384"/>
      <c r="F67" s="7"/>
      <c r="G67" s="7"/>
      <c r="L67" s="7"/>
    </row>
    <row r="68" spans="2:12" ht="16.899999999999999" customHeight="1">
      <c r="B68" s="7"/>
      <c r="C68" s="7"/>
      <c r="D68" s="7"/>
      <c r="E68" s="384"/>
      <c r="F68" s="7"/>
      <c r="G68" s="7"/>
      <c r="L68" s="7"/>
    </row>
    <row r="69" spans="2:12" ht="16.899999999999999" customHeight="1">
      <c r="B69" s="7"/>
      <c r="C69" s="7"/>
      <c r="D69" s="7"/>
      <c r="E69" s="384"/>
      <c r="F69" s="7"/>
      <c r="G69" s="7"/>
      <c r="L69" s="7"/>
    </row>
    <row r="70" spans="2:12" ht="16.899999999999999" customHeight="1">
      <c r="B70" s="7"/>
      <c r="C70" s="7"/>
      <c r="D70" s="7"/>
      <c r="E70" s="384"/>
      <c r="F70" s="7"/>
      <c r="G70" s="7"/>
      <c r="L70" s="7"/>
    </row>
    <row r="71" spans="2:12" ht="16.899999999999999" customHeight="1">
      <c r="B71" s="7"/>
      <c r="C71" s="7"/>
      <c r="D71" s="7"/>
      <c r="E71" s="384"/>
      <c r="F71" s="7"/>
      <c r="G71" s="7"/>
      <c r="L71" s="7"/>
    </row>
    <row r="72" spans="2:12" ht="16.899999999999999" customHeight="1">
      <c r="B72" s="7"/>
      <c r="C72" s="7"/>
      <c r="D72" s="7"/>
      <c r="E72" s="384"/>
      <c r="F72" s="7"/>
      <c r="G72" s="7"/>
      <c r="L72" s="7"/>
    </row>
    <row r="73" spans="2:12" ht="16.899999999999999" customHeight="1">
      <c r="B73" s="7"/>
      <c r="C73" s="7"/>
      <c r="D73" s="7"/>
      <c r="E73" s="384"/>
      <c r="F73" s="7"/>
      <c r="G73" s="7"/>
      <c r="L73" s="7"/>
    </row>
    <row r="74" spans="2:12" ht="16.899999999999999" customHeight="1">
      <c r="B74" s="7"/>
      <c r="C74" s="7"/>
      <c r="D74" s="7"/>
      <c r="E74" s="384"/>
      <c r="F74" s="7"/>
      <c r="G74" s="7"/>
      <c r="L74" s="7"/>
    </row>
    <row r="75" spans="2:12" ht="16.899999999999999" customHeight="1">
      <c r="B75" s="7"/>
      <c r="C75" s="7"/>
      <c r="D75" s="7"/>
      <c r="E75" s="384"/>
      <c r="F75" s="7"/>
      <c r="G75" s="7"/>
      <c r="L75" s="7"/>
    </row>
    <row r="76" spans="2:12" ht="16.899999999999999" customHeight="1">
      <c r="B76" s="7"/>
      <c r="C76" s="7"/>
      <c r="D76" s="7"/>
      <c r="E76" s="384"/>
      <c r="F76" s="7"/>
      <c r="G76" s="7"/>
      <c r="L76" s="7"/>
    </row>
    <row r="77" spans="2:12" ht="16.899999999999999" customHeight="1">
      <c r="B77" s="7"/>
      <c r="C77" s="7"/>
      <c r="D77" s="7"/>
      <c r="E77" s="384"/>
      <c r="F77" s="7"/>
      <c r="G77" s="7"/>
      <c r="L77" s="7"/>
    </row>
    <row r="78" spans="2:12" ht="16.899999999999999" customHeight="1">
      <c r="B78" s="7"/>
      <c r="C78" s="7"/>
      <c r="D78" s="7"/>
      <c r="E78" s="384"/>
      <c r="F78" s="7"/>
      <c r="G78" s="7"/>
      <c r="L78" s="7"/>
    </row>
    <row r="79" spans="2:12" ht="16.899999999999999" customHeight="1">
      <c r="B79" s="7"/>
      <c r="C79" s="7"/>
      <c r="D79" s="7"/>
      <c r="E79" s="384"/>
      <c r="F79" s="7"/>
      <c r="G79" s="7"/>
      <c r="L79" s="7"/>
    </row>
    <row r="80" spans="2:12" ht="16.899999999999999" customHeight="1">
      <c r="B80" s="7"/>
      <c r="C80" s="7"/>
      <c r="D80" s="7"/>
      <c r="E80" s="384"/>
      <c r="F80" s="7"/>
      <c r="G80" s="7"/>
      <c r="L80" s="7"/>
    </row>
    <row r="81" spans="1:12" ht="16.899999999999999" customHeight="1">
      <c r="B81" s="7"/>
      <c r="C81" s="7"/>
      <c r="D81" s="7"/>
      <c r="E81" s="384"/>
      <c r="F81" s="7"/>
      <c r="G81" s="7"/>
      <c r="L81" s="7"/>
    </row>
    <row r="82" spans="1:12" ht="16.899999999999999" customHeight="1">
      <c r="B82" s="7"/>
      <c r="C82" s="7"/>
      <c r="D82" s="7"/>
      <c r="E82" s="384"/>
      <c r="F82" s="7"/>
      <c r="G82" s="7"/>
      <c r="L82" s="7"/>
    </row>
    <row r="83" spans="1:12" ht="16.899999999999999" customHeight="1">
      <c r="B83" s="7"/>
      <c r="C83" s="7"/>
      <c r="D83" s="7"/>
      <c r="E83" s="384"/>
      <c r="F83" s="14"/>
      <c r="G83" s="7"/>
      <c r="L83" s="7"/>
    </row>
    <row r="84" spans="1:12" ht="16.899999999999999" customHeight="1">
      <c r="B84" s="7"/>
      <c r="C84" s="7"/>
      <c r="D84" s="7"/>
      <c r="E84" s="384"/>
      <c r="F84" s="14"/>
      <c r="G84" s="7"/>
      <c r="L84" s="7"/>
    </row>
    <row r="85" spans="1:12" ht="16.899999999999999" customHeight="1">
      <c r="B85" s="7"/>
      <c r="C85" s="7"/>
      <c r="D85" s="7"/>
      <c r="E85" s="384"/>
      <c r="F85" s="14"/>
      <c r="G85" s="7"/>
      <c r="L85" s="7"/>
    </row>
    <row r="86" spans="1:12" ht="16.899999999999999" customHeight="1">
      <c r="A86" s="23"/>
      <c r="B86" s="7"/>
      <c r="C86" s="7"/>
      <c r="D86" s="7"/>
      <c r="E86" s="385"/>
      <c r="F86" s="14"/>
      <c r="G86" s="7"/>
      <c r="L86" s="7"/>
    </row>
    <row r="87" spans="1:12" ht="16.899999999999999" customHeight="1">
      <c r="A87" s="23"/>
      <c r="B87" s="7"/>
      <c r="C87" s="7"/>
      <c r="D87" s="7"/>
      <c r="E87" s="385"/>
      <c r="F87" s="14"/>
      <c r="G87" s="7"/>
      <c r="L87" s="7"/>
    </row>
    <row r="88" spans="1:12" ht="16.899999999999999" customHeight="1">
      <c r="A88" s="23"/>
      <c r="B88" s="7"/>
      <c r="C88" s="7"/>
      <c r="D88" s="7"/>
      <c r="E88" s="385"/>
      <c r="F88" s="14"/>
      <c r="G88" s="7"/>
      <c r="L88" s="7"/>
    </row>
    <row r="89" spans="1:12" ht="16.899999999999999" customHeight="1">
      <c r="A89" s="23"/>
      <c r="B89" s="7"/>
      <c r="C89" s="7"/>
      <c r="D89" s="7"/>
      <c r="E89" s="385"/>
      <c r="F89" s="14"/>
      <c r="G89" s="7"/>
      <c r="L89" s="7"/>
    </row>
    <row r="90" spans="1:12" ht="16.899999999999999" customHeight="1">
      <c r="A90" s="23"/>
      <c r="B90" s="7"/>
      <c r="C90" s="7"/>
      <c r="D90" s="7"/>
      <c r="E90" s="385"/>
      <c r="F90" s="14"/>
      <c r="G90" s="7"/>
      <c r="L90" s="7"/>
    </row>
    <row r="91" spans="1:12" ht="16.899999999999999" customHeight="1">
      <c r="A91" s="23"/>
      <c r="B91" s="7"/>
      <c r="C91" s="7"/>
      <c r="D91" s="7"/>
      <c r="E91" s="385"/>
      <c r="F91" s="14"/>
      <c r="G91" s="7"/>
      <c r="L91" s="7"/>
    </row>
    <row r="92" spans="1:12" ht="16.899999999999999" customHeight="1">
      <c r="A92" s="23"/>
      <c r="B92" s="7"/>
      <c r="C92" s="7"/>
      <c r="D92" s="7"/>
      <c r="E92" s="385"/>
      <c r="F92" s="14"/>
      <c r="G92" s="7"/>
      <c r="L92" s="7"/>
    </row>
    <row r="93" spans="1:12" ht="16.899999999999999" customHeight="1">
      <c r="A93" s="23"/>
      <c r="B93" s="7"/>
      <c r="C93" s="7"/>
      <c r="D93" s="7"/>
      <c r="E93" s="385"/>
      <c r="F93" s="14"/>
      <c r="G93" s="7"/>
      <c r="L93" s="7"/>
    </row>
    <row r="94" spans="1:12" ht="16.899999999999999" customHeight="1">
      <c r="A94" s="23"/>
      <c r="B94" s="7"/>
      <c r="C94" s="7"/>
      <c r="D94" s="7"/>
      <c r="E94" s="385"/>
      <c r="F94" s="14"/>
      <c r="G94" s="7"/>
      <c r="L94" s="7"/>
    </row>
    <row r="95" spans="1:12" ht="16.899999999999999" customHeight="1">
      <c r="A95" s="23"/>
      <c r="B95" s="7"/>
      <c r="C95" s="7"/>
      <c r="D95" s="7"/>
      <c r="E95" s="385"/>
      <c r="F95" s="14"/>
      <c r="G95" s="7"/>
      <c r="L95" s="7"/>
    </row>
    <row r="96" spans="1:12" ht="16.899999999999999" customHeight="1">
      <c r="A96" s="23"/>
      <c r="B96" s="7"/>
      <c r="C96" s="7"/>
      <c r="D96" s="7"/>
      <c r="E96" s="385"/>
      <c r="F96" s="14"/>
      <c r="G96" s="7"/>
      <c r="L96" s="7"/>
    </row>
    <row r="97" spans="1:12" ht="16.899999999999999" customHeight="1">
      <c r="A97" s="23"/>
      <c r="B97" s="7"/>
      <c r="C97" s="7"/>
      <c r="D97" s="7"/>
      <c r="E97" s="385"/>
      <c r="F97" s="14"/>
      <c r="G97" s="7"/>
      <c r="L97" s="7"/>
    </row>
    <row r="98" spans="1:12" ht="16.899999999999999" customHeight="1">
      <c r="A98" s="23"/>
      <c r="B98" s="7"/>
      <c r="C98" s="7"/>
      <c r="D98" s="7"/>
      <c r="E98" s="385"/>
      <c r="F98" s="14"/>
      <c r="G98" s="7"/>
      <c r="L98" s="7"/>
    </row>
    <row r="99" spans="1:12" ht="16.899999999999999" customHeight="1">
      <c r="A99" s="23"/>
      <c r="B99" s="7"/>
      <c r="C99" s="7"/>
      <c r="D99" s="7"/>
      <c r="E99" s="385"/>
      <c r="F99" s="14"/>
      <c r="G99" s="7"/>
      <c r="L99" s="7"/>
    </row>
    <row r="100" spans="1:12" ht="16.899999999999999" customHeight="1">
      <c r="A100" s="23"/>
      <c r="B100" s="7"/>
      <c r="C100" s="7"/>
      <c r="D100" s="7"/>
      <c r="E100" s="385"/>
      <c r="F100" s="14"/>
      <c r="G100" s="7"/>
      <c r="L100" s="7"/>
    </row>
    <row r="101" spans="1:12" ht="16.899999999999999" customHeight="1">
      <c r="A101" s="23"/>
      <c r="B101" s="7"/>
      <c r="C101" s="7"/>
      <c r="D101" s="7"/>
      <c r="E101" s="385"/>
      <c r="F101" s="14"/>
      <c r="G101" s="7"/>
      <c r="L101" s="7"/>
    </row>
    <row r="102" spans="1:12" ht="16.899999999999999" customHeight="1">
      <c r="A102" s="23"/>
      <c r="B102" s="7"/>
      <c r="C102" s="7"/>
      <c r="D102" s="7"/>
      <c r="E102" s="385"/>
      <c r="F102" s="14"/>
      <c r="G102" s="7"/>
      <c r="L102" s="7"/>
    </row>
    <row r="103" spans="1:12" ht="16.899999999999999" customHeight="1">
      <c r="A103" s="23"/>
      <c r="B103" s="7"/>
      <c r="C103" s="7"/>
      <c r="D103" s="7"/>
      <c r="E103" s="385"/>
      <c r="F103" s="14"/>
      <c r="G103" s="7"/>
      <c r="L103" s="7"/>
    </row>
    <row r="104" spans="1:12" ht="16.899999999999999" customHeight="1">
      <c r="A104" s="23"/>
      <c r="B104" s="7"/>
      <c r="C104" s="7"/>
      <c r="D104" s="7"/>
      <c r="E104" s="385"/>
      <c r="F104" s="14"/>
      <c r="G104" s="7"/>
      <c r="L104" s="7"/>
    </row>
    <row r="105" spans="1:12" ht="16.899999999999999" customHeight="1">
      <c r="A105" s="23"/>
      <c r="B105" s="7"/>
      <c r="C105" s="7"/>
      <c r="D105" s="7"/>
      <c r="E105" s="385"/>
      <c r="F105" s="14"/>
      <c r="G105" s="7"/>
      <c r="L105" s="7"/>
    </row>
    <row r="106" spans="1:12" ht="16.899999999999999" customHeight="1">
      <c r="A106" s="23"/>
      <c r="B106" s="7"/>
      <c r="C106" s="7"/>
      <c r="D106" s="7"/>
      <c r="E106" s="385"/>
      <c r="F106" s="14"/>
      <c r="G106" s="7"/>
      <c r="L106" s="7"/>
    </row>
    <row r="107" spans="1:12" ht="16.899999999999999" customHeight="1">
      <c r="A107" s="23"/>
      <c r="B107" s="7"/>
      <c r="C107" s="7"/>
      <c r="D107" s="7"/>
      <c r="E107" s="385"/>
      <c r="F107" s="14"/>
      <c r="G107" s="7"/>
      <c r="L107" s="7"/>
    </row>
    <row r="108" spans="1:12" ht="16.899999999999999" customHeight="1">
      <c r="A108" s="23"/>
      <c r="B108" s="7"/>
      <c r="C108" s="7"/>
      <c r="D108" s="7"/>
      <c r="E108" s="385"/>
      <c r="F108" s="14"/>
      <c r="G108" s="7"/>
      <c r="L108" s="7"/>
    </row>
    <row r="109" spans="1:12" ht="16.899999999999999" customHeight="1">
      <c r="A109" s="23"/>
      <c r="B109" s="7"/>
      <c r="C109" s="7"/>
      <c r="D109" s="7"/>
      <c r="E109" s="385"/>
      <c r="F109" s="14"/>
      <c r="G109" s="7"/>
      <c r="L109" s="7"/>
    </row>
    <row r="110" spans="1:12" ht="16.899999999999999" customHeight="1">
      <c r="A110" s="23"/>
      <c r="B110" s="7"/>
      <c r="C110" s="7"/>
      <c r="D110" s="7"/>
      <c r="E110" s="385"/>
      <c r="F110" s="14"/>
      <c r="G110" s="7"/>
      <c r="L110" s="7"/>
    </row>
    <row r="111" spans="1:12" ht="16.899999999999999" customHeight="1">
      <c r="A111" s="23"/>
      <c r="B111" s="7"/>
      <c r="C111" s="7"/>
      <c r="D111" s="7"/>
      <c r="E111" s="385"/>
      <c r="F111" s="14"/>
      <c r="G111" s="7"/>
      <c r="L111" s="7"/>
    </row>
    <row r="112" spans="1:12" ht="16.899999999999999" customHeight="1">
      <c r="A112" s="23"/>
      <c r="B112" s="7"/>
      <c r="C112" s="7"/>
      <c r="D112" s="7"/>
      <c r="E112" s="385"/>
      <c r="F112" s="14"/>
      <c r="G112" s="7"/>
      <c r="L112" s="7"/>
    </row>
    <row r="113" spans="1:12" ht="16.899999999999999" customHeight="1">
      <c r="A113" s="23"/>
      <c r="B113" s="7"/>
      <c r="C113" s="7"/>
      <c r="D113" s="7"/>
      <c r="E113" s="385"/>
      <c r="F113" s="14"/>
      <c r="G113" s="7"/>
      <c r="L113" s="7"/>
    </row>
    <row r="114" spans="1:12" ht="16.899999999999999" customHeight="1">
      <c r="A114" s="23"/>
      <c r="B114" s="7"/>
      <c r="C114" s="7"/>
      <c r="D114" s="7"/>
      <c r="E114" s="385"/>
      <c r="F114" s="14"/>
      <c r="G114" s="7"/>
      <c r="L114" s="7"/>
    </row>
    <row r="115" spans="1:12" ht="16.899999999999999" customHeight="1">
      <c r="A115" s="23"/>
      <c r="B115" s="7"/>
      <c r="C115" s="7"/>
      <c r="D115" s="7"/>
      <c r="E115" s="385"/>
      <c r="F115" s="14"/>
      <c r="G115" s="7"/>
      <c r="L115" s="7"/>
    </row>
    <row r="116" spans="1:12" ht="16.899999999999999" customHeight="1">
      <c r="A116" s="23"/>
      <c r="B116" s="7"/>
      <c r="C116" s="7"/>
      <c r="D116" s="7"/>
      <c r="E116" s="385"/>
      <c r="F116" s="14"/>
      <c r="G116" s="7"/>
      <c r="L116" s="7"/>
    </row>
    <row r="117" spans="1:12" ht="16.899999999999999" customHeight="1">
      <c r="A117" s="23"/>
      <c r="B117" s="7"/>
      <c r="C117" s="7"/>
      <c r="D117" s="7"/>
      <c r="E117" s="385"/>
      <c r="F117" s="14"/>
      <c r="G117" s="7"/>
      <c r="L117" s="7"/>
    </row>
    <row r="118" spans="1:12" ht="16.899999999999999" customHeight="1">
      <c r="A118" s="23"/>
      <c r="B118" s="7"/>
      <c r="C118" s="7"/>
      <c r="D118" s="7"/>
      <c r="E118" s="385"/>
      <c r="F118" s="14"/>
      <c r="G118" s="7"/>
      <c r="L118" s="7"/>
    </row>
    <row r="119" spans="1:12" ht="16.899999999999999" customHeight="1">
      <c r="A119" s="23"/>
      <c r="B119" s="7"/>
      <c r="C119" s="7"/>
      <c r="D119" s="7"/>
      <c r="E119" s="385"/>
      <c r="F119" s="14"/>
      <c r="G119" s="7"/>
      <c r="L119" s="7"/>
    </row>
    <row r="120" spans="1:12" ht="16.899999999999999" customHeight="1">
      <c r="A120" s="23"/>
      <c r="B120" s="7"/>
      <c r="C120" s="7"/>
      <c r="D120" s="7"/>
      <c r="E120" s="385"/>
      <c r="F120" s="14"/>
      <c r="G120" s="7"/>
      <c r="L120" s="7"/>
    </row>
    <row r="121" spans="1:12" ht="16.899999999999999" customHeight="1">
      <c r="A121" s="23"/>
      <c r="B121" s="7"/>
      <c r="C121" s="7"/>
      <c r="D121" s="7"/>
      <c r="E121" s="385"/>
      <c r="F121" s="14"/>
      <c r="G121" s="7"/>
      <c r="L121" s="7"/>
    </row>
    <row r="122" spans="1:12" ht="16.899999999999999" customHeight="1">
      <c r="A122" s="23"/>
      <c r="B122" s="7"/>
      <c r="C122" s="7"/>
      <c r="D122" s="7"/>
      <c r="E122" s="385"/>
      <c r="F122" s="14"/>
      <c r="G122" s="7"/>
      <c r="L122" s="7"/>
    </row>
    <row r="123" spans="1:12" ht="16.899999999999999" customHeight="1">
      <c r="A123" s="23"/>
      <c r="B123" s="7"/>
      <c r="C123" s="7"/>
      <c r="D123" s="7"/>
      <c r="E123" s="385"/>
      <c r="F123" s="14"/>
      <c r="G123" s="7"/>
      <c r="L123" s="7"/>
    </row>
    <row r="124" spans="1:12" ht="16.899999999999999" customHeight="1">
      <c r="A124" s="23"/>
      <c r="B124" s="7"/>
      <c r="C124" s="7"/>
      <c r="D124" s="7"/>
      <c r="E124" s="385"/>
      <c r="F124" s="14"/>
      <c r="G124" s="7"/>
      <c r="L124" s="7"/>
    </row>
    <row r="125" spans="1:12" ht="16.899999999999999" customHeight="1">
      <c r="A125" s="23"/>
      <c r="B125" s="7"/>
      <c r="C125" s="7"/>
      <c r="D125" s="7"/>
      <c r="E125" s="385"/>
      <c r="F125" s="14"/>
      <c r="G125" s="7"/>
      <c r="L125" s="7"/>
    </row>
    <row r="126" spans="1:12" ht="16.899999999999999" customHeight="1">
      <c r="A126" s="23"/>
      <c r="B126" s="7"/>
      <c r="C126" s="7"/>
      <c r="D126" s="7"/>
      <c r="E126" s="385"/>
      <c r="F126" s="14"/>
      <c r="G126" s="7"/>
      <c r="L126" s="7"/>
    </row>
    <row r="127" spans="1:12" ht="16.899999999999999" customHeight="1">
      <c r="A127" s="23"/>
      <c r="B127" s="7"/>
      <c r="C127" s="7"/>
      <c r="D127" s="7"/>
      <c r="E127" s="385"/>
      <c r="F127" s="14"/>
      <c r="G127" s="7"/>
      <c r="L127" s="7"/>
    </row>
    <row r="128" spans="1:12" ht="16.899999999999999" customHeight="1">
      <c r="A128" s="23"/>
      <c r="B128" s="7"/>
      <c r="C128" s="7"/>
      <c r="D128" s="7"/>
      <c r="E128" s="385"/>
      <c r="F128" s="14"/>
      <c r="G128" s="7"/>
      <c r="L128" s="7"/>
    </row>
    <row r="129" spans="1:12" ht="16.899999999999999" customHeight="1">
      <c r="A129" s="23"/>
      <c r="B129" s="7"/>
      <c r="C129" s="7"/>
      <c r="D129" s="7"/>
      <c r="E129" s="385"/>
      <c r="F129" s="14"/>
      <c r="G129" s="7"/>
      <c r="L129" s="7"/>
    </row>
    <row r="130" spans="1:12" ht="16.899999999999999" customHeight="1">
      <c r="A130" s="23"/>
      <c r="B130" s="7"/>
      <c r="C130" s="7"/>
      <c r="D130" s="7"/>
      <c r="E130" s="385"/>
      <c r="F130" s="14"/>
      <c r="G130" s="7"/>
      <c r="L130" s="7"/>
    </row>
    <row r="131" spans="1:12" ht="16.899999999999999" customHeight="1">
      <c r="A131" s="23"/>
      <c r="B131" s="7"/>
      <c r="C131" s="7"/>
      <c r="D131" s="7"/>
      <c r="E131" s="385"/>
      <c r="F131" s="14"/>
      <c r="G131" s="7"/>
      <c r="L131" s="7"/>
    </row>
    <row r="132" spans="1:12" ht="16.899999999999999" customHeight="1">
      <c r="A132" s="23"/>
      <c r="B132" s="7"/>
      <c r="C132" s="7"/>
      <c r="D132" s="7"/>
      <c r="E132" s="385"/>
      <c r="F132" s="14"/>
      <c r="G132" s="7"/>
      <c r="L132" s="7"/>
    </row>
    <row r="133" spans="1:12" ht="16.899999999999999" customHeight="1">
      <c r="A133" s="23"/>
      <c r="B133" s="7"/>
      <c r="C133" s="7"/>
      <c r="D133" s="7"/>
      <c r="E133" s="385"/>
      <c r="F133" s="14"/>
      <c r="G133" s="7"/>
      <c r="L133" s="7"/>
    </row>
    <row r="134" spans="1:12" ht="16.899999999999999" customHeight="1">
      <c r="A134" s="23"/>
      <c r="B134" s="7"/>
      <c r="C134" s="7"/>
      <c r="D134" s="7"/>
      <c r="E134" s="385"/>
      <c r="F134" s="14"/>
      <c r="G134" s="7"/>
      <c r="L134" s="7"/>
    </row>
    <row r="135" spans="1:12" ht="16.899999999999999" customHeight="1">
      <c r="A135" s="23"/>
      <c r="B135" s="7"/>
      <c r="C135" s="7"/>
      <c r="D135" s="7"/>
      <c r="E135" s="385"/>
      <c r="F135" s="14"/>
      <c r="G135" s="7"/>
      <c r="L135" s="7"/>
    </row>
    <row r="136" spans="1:12" ht="16.899999999999999" customHeight="1">
      <c r="A136" s="23"/>
      <c r="B136" s="7"/>
      <c r="C136" s="7"/>
      <c r="D136" s="7"/>
      <c r="E136" s="385"/>
      <c r="F136" s="14"/>
      <c r="G136" s="7"/>
      <c r="L136" s="7"/>
    </row>
    <row r="137" spans="1:12" ht="16.899999999999999" customHeight="1">
      <c r="A137" s="23"/>
      <c r="B137" s="7"/>
      <c r="C137" s="7"/>
      <c r="D137" s="7"/>
      <c r="E137" s="385"/>
      <c r="F137" s="14"/>
      <c r="G137" s="7"/>
      <c r="L137" s="7"/>
    </row>
    <row r="138" spans="1:12" ht="16.899999999999999" customHeight="1">
      <c r="A138" s="23"/>
      <c r="B138" s="7"/>
      <c r="C138" s="7"/>
      <c r="D138" s="7"/>
      <c r="E138" s="385"/>
      <c r="F138" s="14"/>
      <c r="G138" s="7"/>
      <c r="L138" s="7"/>
    </row>
    <row r="139" spans="1:12" ht="16.899999999999999" customHeight="1">
      <c r="A139" s="23"/>
      <c r="B139" s="7"/>
      <c r="C139" s="7"/>
      <c r="D139" s="7"/>
      <c r="E139" s="385"/>
      <c r="F139" s="14"/>
      <c r="G139" s="7"/>
      <c r="L139" s="7"/>
    </row>
    <row r="140" spans="1:12" ht="16.899999999999999" customHeight="1">
      <c r="A140" s="23"/>
      <c r="B140" s="7"/>
      <c r="C140" s="7"/>
      <c r="D140" s="7"/>
      <c r="E140" s="385"/>
      <c r="F140" s="14"/>
      <c r="G140" s="7"/>
      <c r="L140" s="7"/>
    </row>
    <row r="141" spans="1:12" ht="16.899999999999999" customHeight="1">
      <c r="A141" s="23"/>
      <c r="B141" s="7"/>
      <c r="C141" s="7"/>
      <c r="D141" s="7"/>
      <c r="E141" s="385"/>
      <c r="F141" s="14"/>
      <c r="G141" s="7"/>
      <c r="L141" s="7"/>
    </row>
    <row r="142" spans="1:12" ht="16.899999999999999" customHeight="1">
      <c r="A142" s="23"/>
      <c r="B142" s="7"/>
      <c r="C142" s="7"/>
      <c r="D142" s="7"/>
      <c r="E142" s="385"/>
      <c r="F142" s="14"/>
      <c r="G142" s="7"/>
      <c r="L142" s="7"/>
    </row>
    <row r="143" spans="1:12" ht="16.899999999999999" customHeight="1">
      <c r="A143" s="23"/>
      <c r="B143" s="7"/>
      <c r="C143" s="7"/>
      <c r="D143" s="7"/>
      <c r="E143" s="385"/>
      <c r="F143" s="14"/>
      <c r="G143" s="7"/>
      <c r="L143" s="7"/>
    </row>
    <row r="144" spans="1:12" ht="16.899999999999999" customHeight="1">
      <c r="A144" s="23"/>
      <c r="B144" s="7"/>
      <c r="C144" s="7"/>
      <c r="D144" s="7"/>
      <c r="E144" s="385"/>
      <c r="F144" s="14"/>
      <c r="G144" s="7"/>
      <c r="L144" s="7"/>
    </row>
    <row r="145" spans="1:12" ht="16.899999999999999" customHeight="1">
      <c r="A145" s="23"/>
      <c r="B145" s="7"/>
      <c r="C145" s="7"/>
      <c r="D145" s="7"/>
      <c r="E145" s="385"/>
      <c r="F145" s="14"/>
      <c r="G145" s="7"/>
      <c r="L145" s="7"/>
    </row>
    <row r="146" spans="1:12" ht="16.899999999999999" customHeight="1">
      <c r="A146" s="23"/>
      <c r="B146" s="7"/>
      <c r="C146" s="7"/>
      <c r="D146" s="7"/>
      <c r="E146" s="385"/>
      <c r="F146" s="14"/>
      <c r="G146" s="7"/>
      <c r="L146" s="7"/>
    </row>
    <row r="147" spans="1:12" ht="16.899999999999999" customHeight="1">
      <c r="A147" s="23"/>
      <c r="B147" s="7"/>
      <c r="C147" s="7"/>
      <c r="D147" s="7"/>
      <c r="E147" s="385"/>
      <c r="F147" s="14"/>
      <c r="G147" s="7"/>
      <c r="L147" s="7"/>
    </row>
    <row r="148" spans="1:12" ht="16.899999999999999" customHeight="1">
      <c r="A148" s="23"/>
      <c r="B148" s="7"/>
      <c r="C148" s="7"/>
      <c r="D148" s="7"/>
      <c r="E148" s="385"/>
      <c r="F148" s="14"/>
      <c r="G148" s="7"/>
      <c r="L148" s="7"/>
    </row>
    <row r="149" spans="1:12" ht="16.899999999999999" customHeight="1">
      <c r="A149" s="23"/>
      <c r="B149" s="7"/>
      <c r="C149" s="7"/>
      <c r="D149" s="7"/>
      <c r="E149" s="385"/>
      <c r="F149" s="14"/>
      <c r="G149" s="7"/>
      <c r="L149" s="7"/>
    </row>
    <row r="150" spans="1:12" ht="16.899999999999999" customHeight="1">
      <c r="A150" s="23"/>
      <c r="B150" s="7"/>
      <c r="C150" s="7"/>
      <c r="D150" s="7"/>
      <c r="E150" s="385"/>
      <c r="F150" s="14"/>
      <c r="G150" s="7"/>
      <c r="L150" s="7"/>
    </row>
    <row r="151" spans="1:12" ht="16.899999999999999" customHeight="1">
      <c r="A151" s="23"/>
      <c r="B151" s="7"/>
      <c r="C151" s="7"/>
      <c r="D151" s="7"/>
      <c r="E151" s="385"/>
      <c r="F151" s="14"/>
      <c r="G151" s="7"/>
      <c r="L151" s="7"/>
    </row>
    <row r="152" spans="1:12" ht="16.899999999999999" customHeight="1">
      <c r="A152" s="23"/>
      <c r="B152" s="7"/>
      <c r="C152" s="7"/>
      <c r="D152" s="7"/>
      <c r="E152" s="385"/>
      <c r="F152" s="14"/>
      <c r="G152" s="7"/>
      <c r="L152" s="7"/>
    </row>
    <row r="153" spans="1:12" ht="16.899999999999999" customHeight="1">
      <c r="A153" s="23"/>
      <c r="B153" s="7"/>
      <c r="C153" s="7"/>
      <c r="D153" s="7"/>
      <c r="E153" s="385"/>
      <c r="F153" s="14"/>
      <c r="G153" s="7"/>
      <c r="L153" s="7"/>
    </row>
    <row r="154" spans="1:12" ht="16.899999999999999" customHeight="1">
      <c r="A154" s="23"/>
      <c r="B154" s="7"/>
      <c r="C154" s="7"/>
      <c r="D154" s="7"/>
      <c r="E154" s="385"/>
      <c r="F154" s="14"/>
      <c r="G154" s="7"/>
      <c r="L154" s="7"/>
    </row>
    <row r="155" spans="1:12" ht="16.899999999999999" customHeight="1">
      <c r="A155" s="23"/>
      <c r="B155" s="7"/>
      <c r="C155" s="7"/>
      <c r="D155" s="7"/>
      <c r="E155" s="385"/>
      <c r="F155" s="14"/>
      <c r="G155" s="7"/>
      <c r="L155" s="7"/>
    </row>
    <row r="156" spans="1:12" ht="16.899999999999999" customHeight="1">
      <c r="A156" s="23"/>
      <c r="B156" s="7"/>
      <c r="C156" s="7"/>
      <c r="D156" s="7"/>
      <c r="E156" s="385"/>
      <c r="F156" s="14"/>
      <c r="G156" s="7"/>
      <c r="L156" s="7"/>
    </row>
    <row r="157" spans="1:12" ht="16.899999999999999" customHeight="1">
      <c r="A157" s="23"/>
      <c r="B157" s="7"/>
      <c r="C157" s="7"/>
      <c r="D157" s="7"/>
      <c r="E157" s="385"/>
      <c r="F157" s="14"/>
      <c r="G157" s="7"/>
      <c r="L157" s="7"/>
    </row>
    <row r="158" spans="1:12" ht="16.899999999999999" customHeight="1">
      <c r="A158" s="23"/>
      <c r="B158" s="7"/>
      <c r="C158" s="7"/>
      <c r="D158" s="7"/>
      <c r="E158" s="385"/>
      <c r="F158" s="14"/>
      <c r="G158" s="7"/>
      <c r="L158" s="7"/>
    </row>
    <row r="159" spans="1:12" ht="16.899999999999999" customHeight="1">
      <c r="A159" s="23"/>
      <c r="B159" s="7"/>
      <c r="C159" s="7"/>
      <c r="D159" s="7"/>
      <c r="E159" s="385"/>
      <c r="F159" s="14"/>
      <c r="G159" s="7"/>
      <c r="L159" s="7"/>
    </row>
    <row r="160" spans="1:12" ht="16.899999999999999" customHeight="1">
      <c r="A160" s="23"/>
      <c r="B160" s="7"/>
      <c r="C160" s="7"/>
      <c r="D160" s="7"/>
      <c r="E160" s="385"/>
      <c r="F160" s="14"/>
      <c r="G160" s="7"/>
      <c r="L160" s="7"/>
    </row>
    <row r="161" spans="1:12" ht="16.899999999999999" customHeight="1">
      <c r="A161" s="23"/>
      <c r="B161" s="7"/>
      <c r="C161" s="7"/>
      <c r="D161" s="7"/>
      <c r="E161" s="385"/>
      <c r="F161" s="14"/>
      <c r="G161" s="7"/>
      <c r="L161" s="7"/>
    </row>
    <row r="162" spans="1:12" ht="16.899999999999999" customHeight="1">
      <c r="A162" s="23"/>
      <c r="B162" s="7"/>
      <c r="C162" s="7"/>
      <c r="D162" s="7"/>
      <c r="E162" s="385"/>
      <c r="F162" s="14"/>
      <c r="G162" s="7"/>
      <c r="L162" s="7"/>
    </row>
    <row r="163" spans="1:12" ht="16.899999999999999" customHeight="1">
      <c r="A163" s="23"/>
      <c r="B163" s="7"/>
      <c r="C163" s="7"/>
      <c r="D163" s="7"/>
      <c r="E163" s="385"/>
      <c r="F163" s="14"/>
      <c r="G163" s="7"/>
      <c r="L163" s="7"/>
    </row>
    <row r="164" spans="1:12" ht="16.899999999999999" customHeight="1">
      <c r="A164" s="23"/>
      <c r="B164" s="7"/>
      <c r="C164" s="7"/>
      <c r="D164" s="7"/>
      <c r="E164" s="385"/>
      <c r="F164" s="14"/>
      <c r="G164" s="7"/>
      <c r="L164" s="7"/>
    </row>
    <row r="165" spans="1:12" ht="16.899999999999999" customHeight="1">
      <c r="A165" s="23"/>
      <c r="B165" s="7"/>
      <c r="C165" s="7"/>
      <c r="D165" s="7"/>
      <c r="E165" s="385"/>
      <c r="F165" s="14"/>
      <c r="G165" s="7"/>
      <c r="L165" s="7"/>
    </row>
    <row r="166" spans="1:12" ht="16.899999999999999" customHeight="1">
      <c r="A166" s="23"/>
      <c r="B166" s="7"/>
      <c r="C166" s="7"/>
      <c r="D166" s="7"/>
      <c r="E166" s="385"/>
      <c r="F166" s="14"/>
      <c r="G166" s="7"/>
      <c r="L166" s="7"/>
    </row>
    <row r="167" spans="1:12" ht="16.899999999999999" customHeight="1">
      <c r="A167" s="23"/>
      <c r="B167" s="7"/>
      <c r="C167" s="7"/>
      <c r="D167" s="7"/>
      <c r="E167" s="385"/>
      <c r="F167" s="14"/>
      <c r="G167" s="7"/>
      <c r="L167" s="7"/>
    </row>
    <row r="168" spans="1:12" ht="16.899999999999999" customHeight="1">
      <c r="A168" s="23"/>
      <c r="B168" s="7"/>
      <c r="C168" s="7"/>
      <c r="D168" s="7"/>
      <c r="E168" s="385"/>
      <c r="F168" s="14"/>
      <c r="G168" s="7"/>
      <c r="L168" s="7"/>
    </row>
    <row r="169" spans="1:12" ht="16.899999999999999" customHeight="1">
      <c r="A169" s="23"/>
      <c r="B169" s="7"/>
      <c r="C169" s="7"/>
      <c r="D169" s="7"/>
      <c r="E169" s="385"/>
      <c r="F169" s="14"/>
      <c r="G169" s="7"/>
      <c r="L169" s="7"/>
    </row>
    <row r="170" spans="1:12" ht="16.899999999999999" customHeight="1">
      <c r="A170" s="23"/>
      <c r="B170" s="7"/>
      <c r="C170" s="7"/>
      <c r="D170" s="7"/>
      <c r="E170" s="385"/>
      <c r="F170" s="14"/>
      <c r="G170" s="7"/>
      <c r="L170" s="7"/>
    </row>
    <row r="171" spans="1:12" ht="16.899999999999999" customHeight="1">
      <c r="A171" s="23"/>
      <c r="B171" s="7"/>
      <c r="C171" s="7"/>
      <c r="D171" s="7"/>
      <c r="E171" s="385"/>
      <c r="F171" s="14"/>
      <c r="G171" s="7"/>
      <c r="L171" s="7"/>
    </row>
    <row r="172" spans="1:12" ht="16.899999999999999" customHeight="1">
      <c r="A172" s="23"/>
      <c r="B172" s="7"/>
      <c r="C172" s="7"/>
      <c r="D172" s="7"/>
      <c r="E172" s="385"/>
      <c r="F172" s="14"/>
      <c r="G172" s="7"/>
      <c r="L172" s="7"/>
    </row>
    <row r="173" spans="1:12" ht="16.899999999999999" customHeight="1">
      <c r="A173" s="23"/>
      <c r="B173" s="7"/>
      <c r="C173" s="7"/>
      <c r="D173" s="7"/>
      <c r="E173" s="385"/>
      <c r="F173" s="14"/>
      <c r="G173" s="7"/>
      <c r="L173" s="7"/>
    </row>
    <row r="174" spans="1:12" ht="16.899999999999999" customHeight="1">
      <c r="A174" s="23"/>
      <c r="B174" s="7"/>
      <c r="C174" s="7"/>
      <c r="D174" s="7"/>
      <c r="E174" s="385"/>
      <c r="F174" s="14"/>
      <c r="G174" s="7"/>
      <c r="L174" s="7"/>
    </row>
    <row r="175" spans="1:12" ht="16.899999999999999" customHeight="1">
      <c r="A175" s="23"/>
      <c r="B175" s="7"/>
      <c r="C175" s="7"/>
      <c r="D175" s="7"/>
      <c r="E175" s="385"/>
      <c r="F175" s="14"/>
      <c r="G175" s="7"/>
      <c r="L175" s="7"/>
    </row>
    <row r="176" spans="1:12" ht="16.899999999999999" customHeight="1">
      <c r="A176" s="23"/>
      <c r="B176" s="7"/>
      <c r="C176" s="7"/>
      <c r="D176" s="7"/>
      <c r="E176" s="385"/>
      <c r="F176" s="14"/>
      <c r="G176" s="7"/>
      <c r="L176" s="7"/>
    </row>
    <row r="177" spans="1:12" ht="16.899999999999999" customHeight="1">
      <c r="A177" s="23"/>
      <c r="B177" s="7"/>
      <c r="C177" s="7"/>
      <c r="D177" s="7"/>
      <c r="E177" s="385"/>
      <c r="F177" s="14"/>
      <c r="G177" s="7"/>
      <c r="L177" s="7"/>
    </row>
    <row r="178" spans="1:12" ht="16.899999999999999" customHeight="1">
      <c r="A178" s="23"/>
      <c r="B178" s="7"/>
      <c r="C178" s="7"/>
      <c r="D178" s="7"/>
      <c r="E178" s="385"/>
      <c r="F178" s="14"/>
      <c r="G178" s="7"/>
      <c r="L178" s="7"/>
    </row>
    <row r="179" spans="1:12" ht="16.899999999999999" customHeight="1">
      <c r="A179" s="23"/>
      <c r="B179" s="7"/>
      <c r="C179" s="7"/>
      <c r="D179" s="7"/>
      <c r="E179" s="385"/>
      <c r="F179" s="14"/>
      <c r="G179" s="7"/>
      <c r="L179" s="7"/>
    </row>
    <row r="180" spans="1:12" ht="16.899999999999999" customHeight="1">
      <c r="A180" s="23"/>
      <c r="B180" s="7"/>
      <c r="C180" s="7"/>
      <c r="D180" s="7"/>
      <c r="E180" s="385"/>
      <c r="F180" s="14"/>
      <c r="G180" s="7"/>
      <c r="L180" s="7"/>
    </row>
    <row r="181" spans="1:12" ht="16.899999999999999" customHeight="1">
      <c r="A181" s="23"/>
      <c r="B181" s="7"/>
      <c r="C181" s="7"/>
      <c r="D181" s="7"/>
      <c r="E181" s="385"/>
      <c r="F181" s="14"/>
      <c r="G181" s="7"/>
      <c r="L181" s="7"/>
    </row>
    <row r="182" spans="1:12" ht="16.899999999999999" customHeight="1">
      <c r="A182" s="23"/>
      <c r="B182" s="7"/>
      <c r="C182" s="7"/>
      <c r="D182" s="7"/>
      <c r="E182" s="385"/>
      <c r="F182" s="14"/>
      <c r="G182" s="7"/>
      <c r="L182" s="7"/>
    </row>
    <row r="183" spans="1:12" ht="16.899999999999999" customHeight="1">
      <c r="A183" s="23"/>
      <c r="B183" s="7"/>
      <c r="C183" s="7"/>
      <c r="D183" s="7"/>
      <c r="E183" s="385"/>
      <c r="F183" s="14"/>
      <c r="G183" s="7"/>
      <c r="L183" s="7"/>
    </row>
    <row r="184" spans="1:12" ht="16.899999999999999" customHeight="1">
      <c r="A184" s="23"/>
      <c r="B184" s="7"/>
      <c r="C184" s="7"/>
      <c r="D184" s="7"/>
      <c r="E184" s="385"/>
      <c r="F184" s="14"/>
      <c r="G184" s="7"/>
      <c r="L184" s="7"/>
    </row>
    <row r="185" spans="1:12" ht="16.899999999999999" customHeight="1">
      <c r="A185" s="23"/>
      <c r="B185" s="7"/>
      <c r="C185" s="7"/>
      <c r="D185" s="7"/>
      <c r="E185" s="385"/>
      <c r="F185" s="14"/>
      <c r="G185" s="7"/>
      <c r="L185" s="7"/>
    </row>
    <row r="186" spans="1:12" ht="16.899999999999999" customHeight="1">
      <c r="A186" s="23"/>
      <c r="B186" s="7"/>
      <c r="C186" s="7"/>
      <c r="D186" s="7"/>
      <c r="E186" s="385"/>
      <c r="F186" s="14"/>
      <c r="G186" s="7"/>
      <c r="L186" s="7"/>
    </row>
    <row r="187" spans="1:12" ht="16.899999999999999" customHeight="1">
      <c r="A187" s="23"/>
      <c r="B187" s="7"/>
      <c r="C187" s="7"/>
      <c r="D187" s="7"/>
      <c r="E187" s="385"/>
      <c r="F187" s="14"/>
      <c r="G187" s="7"/>
      <c r="L187" s="7"/>
    </row>
    <row r="188" spans="1:12" ht="16.899999999999999" customHeight="1">
      <c r="A188" s="23"/>
      <c r="B188" s="7"/>
      <c r="C188" s="7"/>
      <c r="D188" s="7"/>
      <c r="E188" s="385"/>
      <c r="F188" s="14"/>
      <c r="G188" s="7"/>
      <c r="L188" s="7"/>
    </row>
    <row r="189" spans="1:12" ht="16.899999999999999" customHeight="1">
      <c r="A189" s="23"/>
      <c r="B189" s="7"/>
      <c r="C189" s="7"/>
      <c r="D189" s="7"/>
      <c r="E189" s="385"/>
      <c r="F189" s="14"/>
      <c r="G189" s="7"/>
      <c r="L189" s="7"/>
    </row>
    <row r="190" spans="1:12" ht="16.899999999999999" customHeight="1">
      <c r="A190" s="23"/>
      <c r="B190" s="7"/>
      <c r="C190" s="7"/>
      <c r="D190" s="7"/>
      <c r="E190" s="385"/>
      <c r="F190" s="14"/>
      <c r="G190" s="7"/>
      <c r="L190" s="7"/>
    </row>
    <row r="191" spans="1:12" ht="16.899999999999999" customHeight="1">
      <c r="A191" s="23"/>
      <c r="B191" s="7"/>
      <c r="C191" s="7"/>
      <c r="D191" s="7"/>
      <c r="E191" s="385"/>
      <c r="F191" s="14"/>
      <c r="G191" s="7"/>
      <c r="L191" s="7"/>
    </row>
    <row r="192" spans="1:12" ht="16.899999999999999" customHeight="1">
      <c r="A192" s="23"/>
      <c r="B192" s="7"/>
      <c r="C192" s="7"/>
      <c r="D192" s="7"/>
      <c r="E192" s="385"/>
      <c r="F192" s="14"/>
      <c r="G192" s="7"/>
      <c r="L192" s="7"/>
    </row>
    <row r="193" spans="1:12" ht="16.899999999999999" customHeight="1">
      <c r="A193" s="23"/>
      <c r="B193" s="7"/>
      <c r="C193" s="7"/>
      <c r="D193" s="7"/>
      <c r="E193" s="385"/>
      <c r="F193" s="14"/>
      <c r="G193" s="7"/>
      <c r="L193" s="7"/>
    </row>
    <row r="194" spans="1:12" ht="16.899999999999999" customHeight="1">
      <c r="A194" s="23"/>
      <c r="B194" s="7"/>
      <c r="C194" s="7"/>
      <c r="D194" s="7"/>
      <c r="E194" s="385"/>
      <c r="F194" s="14"/>
      <c r="G194" s="7"/>
      <c r="L194" s="7"/>
    </row>
    <row r="195" spans="1:12" ht="16.899999999999999" customHeight="1">
      <c r="A195" s="23"/>
      <c r="B195" s="7"/>
      <c r="C195" s="7"/>
      <c r="D195" s="7"/>
      <c r="E195" s="385"/>
      <c r="F195" s="14"/>
      <c r="G195" s="7"/>
      <c r="L195" s="7"/>
    </row>
    <row r="196" spans="1:12" ht="16.899999999999999" customHeight="1">
      <c r="A196" s="23"/>
      <c r="B196" s="7"/>
      <c r="C196" s="7"/>
      <c r="D196" s="7"/>
      <c r="E196" s="385"/>
      <c r="F196" s="14"/>
      <c r="G196" s="7"/>
      <c r="L196" s="7"/>
    </row>
    <row r="197" spans="1:12" ht="16.899999999999999" customHeight="1">
      <c r="A197" s="23"/>
      <c r="B197" s="7"/>
      <c r="C197" s="7"/>
      <c r="D197" s="7"/>
      <c r="E197" s="385"/>
      <c r="F197" s="14"/>
      <c r="G197" s="7"/>
      <c r="L197" s="7"/>
    </row>
    <row r="198" spans="1:12" ht="16.899999999999999" customHeight="1">
      <c r="A198" s="23"/>
      <c r="B198" s="7"/>
      <c r="C198" s="7"/>
      <c r="D198" s="7"/>
      <c r="E198" s="385"/>
      <c r="F198" s="14"/>
      <c r="G198" s="7"/>
      <c r="L198" s="7"/>
    </row>
    <row r="199" spans="1:12" ht="16.899999999999999" customHeight="1">
      <c r="A199" s="23"/>
      <c r="B199" s="7"/>
      <c r="C199" s="7"/>
      <c r="D199" s="7"/>
      <c r="E199" s="385"/>
      <c r="F199" s="14"/>
      <c r="G199" s="7"/>
      <c r="L199" s="7"/>
    </row>
    <row r="200" spans="1:12" ht="16.899999999999999" customHeight="1">
      <c r="A200" s="23"/>
      <c r="B200" s="7"/>
      <c r="C200" s="7"/>
      <c r="D200" s="7"/>
      <c r="E200" s="385"/>
      <c r="F200" s="14"/>
      <c r="G200" s="7"/>
      <c r="L200" s="7"/>
    </row>
    <row r="201" spans="1:12" ht="16.899999999999999" customHeight="1">
      <c r="A201" s="23"/>
      <c r="B201" s="7"/>
      <c r="C201" s="7"/>
      <c r="D201" s="7"/>
      <c r="E201" s="385"/>
      <c r="F201" s="14"/>
      <c r="G201" s="7"/>
      <c r="L201" s="7"/>
    </row>
    <row r="202" spans="1:12" ht="16.899999999999999" customHeight="1">
      <c r="A202" s="23"/>
      <c r="B202" s="7"/>
      <c r="C202" s="7"/>
      <c r="D202" s="7"/>
      <c r="E202" s="385"/>
      <c r="F202" s="14"/>
      <c r="G202" s="7"/>
      <c r="L202" s="7"/>
    </row>
    <row r="203" spans="1:12" ht="16.899999999999999" customHeight="1">
      <c r="A203" s="23"/>
      <c r="B203" s="7"/>
      <c r="C203" s="7"/>
      <c r="D203" s="7"/>
      <c r="E203" s="385"/>
      <c r="F203" s="14"/>
      <c r="G203" s="7"/>
      <c r="L203" s="7"/>
    </row>
    <row r="204" spans="1:12" ht="16.899999999999999" customHeight="1">
      <c r="A204" s="23"/>
      <c r="B204" s="7"/>
      <c r="C204" s="7"/>
      <c r="D204" s="7"/>
      <c r="E204" s="385"/>
      <c r="F204" s="14"/>
      <c r="G204" s="7"/>
      <c r="L204" s="7"/>
    </row>
    <row r="205" spans="1:12" ht="16.899999999999999" customHeight="1">
      <c r="A205" s="23"/>
      <c r="B205" s="7"/>
      <c r="C205" s="7"/>
      <c r="D205" s="7"/>
      <c r="E205" s="385"/>
      <c r="F205" s="14"/>
      <c r="G205" s="7"/>
      <c r="L205" s="7"/>
    </row>
    <row r="206" spans="1:12" ht="16.899999999999999" customHeight="1">
      <c r="A206" s="23"/>
      <c r="B206" s="7"/>
      <c r="C206" s="7"/>
      <c r="D206" s="7"/>
      <c r="E206" s="385"/>
      <c r="F206" s="14"/>
      <c r="G206" s="7"/>
      <c r="L206" s="7"/>
    </row>
    <row r="207" spans="1:12" ht="16.899999999999999" customHeight="1">
      <c r="A207" s="23"/>
      <c r="B207" s="7"/>
      <c r="C207" s="7"/>
      <c r="D207" s="7"/>
      <c r="E207" s="385"/>
      <c r="F207" s="14"/>
      <c r="G207" s="7"/>
      <c r="L207" s="7"/>
    </row>
    <row r="208" spans="1:12" ht="16.899999999999999" customHeight="1">
      <c r="A208" s="23"/>
      <c r="B208" s="7"/>
      <c r="C208" s="7"/>
      <c r="D208" s="7"/>
      <c r="E208" s="385"/>
      <c r="F208" s="14"/>
      <c r="G208" s="7"/>
      <c r="L208" s="7"/>
    </row>
    <row r="209" spans="1:12" ht="16.899999999999999" customHeight="1">
      <c r="A209" s="23"/>
      <c r="B209" s="7"/>
      <c r="C209" s="7"/>
      <c r="D209" s="7"/>
      <c r="E209" s="385"/>
      <c r="F209" s="14"/>
      <c r="G209" s="7"/>
      <c r="L209" s="7"/>
    </row>
    <row r="210" spans="1:12" ht="16.899999999999999" customHeight="1">
      <c r="A210" s="23"/>
      <c r="B210" s="7"/>
      <c r="C210" s="7"/>
      <c r="D210" s="7"/>
      <c r="E210" s="385"/>
      <c r="F210" s="14"/>
      <c r="G210" s="7"/>
      <c r="L210" s="7"/>
    </row>
    <row r="211" spans="1:12" ht="16.899999999999999" customHeight="1">
      <c r="A211" s="23"/>
      <c r="B211" s="7"/>
      <c r="C211" s="7"/>
      <c r="D211" s="7"/>
      <c r="E211" s="385"/>
      <c r="F211" s="14"/>
      <c r="G211" s="7"/>
      <c r="L211" s="7"/>
    </row>
    <row r="212" spans="1:12" ht="16.899999999999999" customHeight="1">
      <c r="A212" s="23"/>
      <c r="B212" s="7"/>
      <c r="C212" s="7"/>
      <c r="D212" s="7"/>
      <c r="E212" s="385"/>
      <c r="F212" s="14"/>
      <c r="G212" s="7"/>
      <c r="L212" s="7"/>
    </row>
    <row r="213" spans="1:12" ht="16.899999999999999" customHeight="1">
      <c r="A213" s="23"/>
      <c r="B213" s="7"/>
      <c r="C213" s="7"/>
      <c r="D213" s="7"/>
      <c r="E213" s="385"/>
      <c r="F213" s="14"/>
      <c r="G213" s="7"/>
      <c r="L213" s="7"/>
    </row>
    <row r="214" spans="1:12" ht="16.899999999999999" customHeight="1">
      <c r="A214" s="23"/>
      <c r="B214" s="7"/>
      <c r="C214" s="7"/>
      <c r="D214" s="7"/>
      <c r="E214" s="385"/>
      <c r="F214" s="14"/>
      <c r="G214" s="7"/>
      <c r="L214" s="7"/>
    </row>
    <row r="215" spans="1:12" ht="16.899999999999999" customHeight="1">
      <c r="A215" s="23"/>
      <c r="B215" s="7"/>
      <c r="C215" s="7"/>
      <c r="D215" s="7"/>
      <c r="E215" s="385"/>
      <c r="F215" s="14"/>
      <c r="G215" s="7"/>
      <c r="L215" s="7"/>
    </row>
    <row r="216" spans="1:12" ht="16.899999999999999" customHeight="1">
      <c r="A216" s="23"/>
      <c r="B216" s="7"/>
      <c r="C216" s="7"/>
      <c r="D216" s="7"/>
      <c r="E216" s="385"/>
      <c r="F216" s="14"/>
      <c r="G216" s="7"/>
      <c r="L216" s="7"/>
    </row>
    <row r="217" spans="1:12" ht="16.899999999999999" customHeight="1">
      <c r="A217" s="23"/>
      <c r="B217" s="7"/>
      <c r="C217" s="7"/>
      <c r="D217" s="7"/>
      <c r="E217" s="385"/>
      <c r="F217" s="14"/>
      <c r="G217" s="7"/>
      <c r="L217" s="7"/>
    </row>
    <row r="218" spans="1:12" ht="16.899999999999999" customHeight="1">
      <c r="A218" s="23"/>
      <c r="B218" s="7"/>
      <c r="C218" s="7"/>
      <c r="D218" s="7"/>
      <c r="E218" s="385"/>
      <c r="F218" s="14"/>
      <c r="G218" s="7"/>
      <c r="L218" s="7"/>
    </row>
    <row r="219" spans="1:12" ht="16.899999999999999" customHeight="1">
      <c r="A219" s="23"/>
      <c r="B219" s="7"/>
      <c r="C219" s="7"/>
      <c r="D219" s="7"/>
      <c r="E219" s="385"/>
      <c r="F219" s="14"/>
      <c r="G219" s="7"/>
      <c r="L219" s="7"/>
    </row>
    <row r="220" spans="1:12" ht="16.899999999999999" customHeight="1">
      <c r="A220" s="23"/>
      <c r="B220" s="7"/>
      <c r="C220" s="7"/>
      <c r="D220" s="7"/>
      <c r="E220" s="385"/>
      <c r="F220" s="14"/>
      <c r="G220" s="7"/>
      <c r="L220" s="7"/>
    </row>
    <row r="221" spans="1:12" ht="16.899999999999999" customHeight="1">
      <c r="A221" s="23"/>
      <c r="B221" s="7"/>
      <c r="C221" s="7"/>
      <c r="D221" s="7"/>
      <c r="E221" s="385"/>
      <c r="F221" s="14"/>
      <c r="G221" s="7"/>
      <c r="L221" s="7"/>
    </row>
    <row r="222" spans="1:12" ht="16.899999999999999" customHeight="1">
      <c r="A222" s="23"/>
      <c r="B222" s="7"/>
      <c r="C222" s="7"/>
      <c r="D222" s="7"/>
      <c r="E222" s="385"/>
      <c r="F222" s="14"/>
      <c r="G222" s="7"/>
      <c r="L222" s="7"/>
    </row>
    <row r="223" spans="1:12" ht="16.899999999999999" customHeight="1">
      <c r="A223" s="23"/>
      <c r="B223" s="7"/>
      <c r="C223" s="7"/>
      <c r="D223" s="7"/>
      <c r="E223" s="385"/>
      <c r="F223" s="14"/>
      <c r="G223" s="7"/>
      <c r="L223" s="7"/>
    </row>
    <row r="224" spans="1:12" ht="16.899999999999999" customHeight="1">
      <c r="A224" s="23"/>
      <c r="B224" s="7"/>
      <c r="C224" s="7"/>
      <c r="D224" s="7"/>
      <c r="E224" s="385"/>
      <c r="F224" s="14"/>
      <c r="G224" s="7"/>
      <c r="L224" s="7"/>
    </row>
    <row r="225" spans="1:12" ht="16.899999999999999" customHeight="1">
      <c r="A225" s="23"/>
      <c r="B225" s="7"/>
      <c r="C225" s="7"/>
      <c r="D225" s="7"/>
      <c r="E225" s="385"/>
      <c r="F225" s="14"/>
      <c r="G225" s="7"/>
      <c r="L225" s="7"/>
    </row>
    <row r="226" spans="1:12" ht="16.899999999999999" customHeight="1">
      <c r="A226" s="23"/>
      <c r="B226" s="7"/>
      <c r="C226" s="7"/>
      <c r="D226" s="7"/>
      <c r="E226" s="385"/>
      <c r="F226" s="14"/>
      <c r="G226" s="7"/>
      <c r="L226" s="7"/>
    </row>
    <row r="227" spans="1:12" ht="16.899999999999999" customHeight="1">
      <c r="A227" s="23"/>
      <c r="B227" s="7"/>
      <c r="C227" s="7"/>
      <c r="D227" s="7"/>
      <c r="E227" s="385"/>
      <c r="F227" s="14"/>
      <c r="G227" s="7"/>
      <c r="L227" s="7"/>
    </row>
    <row r="228" spans="1:12" ht="16.899999999999999" customHeight="1">
      <c r="A228" s="23"/>
      <c r="B228" s="7"/>
      <c r="C228" s="7"/>
      <c r="D228" s="7"/>
      <c r="E228" s="385"/>
      <c r="F228" s="14"/>
      <c r="G228" s="7"/>
      <c r="L228" s="7"/>
    </row>
    <row r="229" spans="1:12" ht="16.899999999999999" customHeight="1">
      <c r="A229" s="23"/>
      <c r="B229" s="7"/>
      <c r="C229" s="7"/>
      <c r="D229" s="7"/>
      <c r="E229" s="385"/>
      <c r="F229" s="14"/>
      <c r="G229" s="7"/>
      <c r="L229" s="7"/>
    </row>
    <row r="230" spans="1:12" ht="16.899999999999999" customHeight="1">
      <c r="A230" s="23"/>
      <c r="B230" s="7"/>
      <c r="C230" s="7"/>
      <c r="D230" s="7"/>
      <c r="E230" s="385"/>
      <c r="F230" s="14"/>
      <c r="G230" s="7"/>
      <c r="L230" s="7"/>
    </row>
    <row r="231" spans="1:12" ht="16.899999999999999" customHeight="1">
      <c r="A231" s="23"/>
      <c r="B231" s="7"/>
      <c r="C231" s="7"/>
      <c r="D231" s="7"/>
      <c r="E231" s="385"/>
      <c r="F231" s="14"/>
      <c r="G231" s="7"/>
      <c r="L231" s="7"/>
    </row>
    <row r="232" spans="1:12" ht="16.899999999999999" customHeight="1">
      <c r="A232" s="23"/>
      <c r="B232" s="7"/>
      <c r="C232" s="7"/>
      <c r="D232" s="7"/>
      <c r="E232" s="385"/>
      <c r="F232" s="14"/>
      <c r="G232" s="7"/>
      <c r="L232" s="7"/>
    </row>
    <row r="233" spans="1:12" ht="16.899999999999999" customHeight="1">
      <c r="A233" s="23"/>
      <c r="B233" s="7"/>
      <c r="C233" s="7"/>
      <c r="D233" s="7"/>
      <c r="E233" s="385"/>
      <c r="F233" s="14"/>
      <c r="G233" s="7"/>
      <c r="L233" s="7"/>
    </row>
    <row r="234" spans="1:12" ht="16.899999999999999" customHeight="1">
      <c r="A234" s="23"/>
      <c r="B234" s="7"/>
      <c r="C234" s="7"/>
      <c r="D234" s="7"/>
      <c r="E234" s="385"/>
      <c r="F234" s="14"/>
      <c r="G234" s="7"/>
      <c r="L234" s="7"/>
    </row>
    <row r="235" spans="1:12" ht="16.899999999999999" customHeight="1">
      <c r="A235" s="23"/>
      <c r="B235" s="7"/>
      <c r="C235" s="7"/>
      <c r="D235" s="7"/>
      <c r="E235" s="385"/>
      <c r="F235" s="14"/>
      <c r="G235" s="7"/>
      <c r="L235" s="7"/>
    </row>
    <row r="236" spans="1:12" ht="16.899999999999999" customHeight="1">
      <c r="A236" s="23"/>
      <c r="B236" s="7"/>
      <c r="C236" s="7"/>
      <c r="D236" s="7"/>
      <c r="E236" s="385"/>
      <c r="F236" s="14"/>
      <c r="G236" s="7"/>
      <c r="L236" s="7"/>
    </row>
    <row r="237" spans="1:12" ht="16.899999999999999" customHeight="1">
      <c r="A237" s="23"/>
      <c r="B237" s="7"/>
      <c r="C237" s="7"/>
      <c r="D237" s="7"/>
      <c r="E237" s="385"/>
      <c r="F237" s="14"/>
      <c r="G237" s="7"/>
      <c r="L237" s="7"/>
    </row>
    <row r="238" spans="1:12" ht="16.899999999999999" customHeight="1">
      <c r="A238" s="23"/>
      <c r="B238" s="7"/>
      <c r="C238" s="7"/>
      <c r="D238" s="7"/>
      <c r="E238" s="385"/>
      <c r="F238" s="14"/>
      <c r="G238" s="7"/>
      <c r="L238" s="7"/>
    </row>
    <row r="239" spans="1:12" ht="16.899999999999999" customHeight="1">
      <c r="A239" s="23"/>
      <c r="B239" s="7"/>
      <c r="C239" s="7"/>
      <c r="D239" s="7"/>
      <c r="E239" s="385"/>
      <c r="F239" s="14"/>
      <c r="G239" s="7"/>
      <c r="L239" s="7"/>
    </row>
    <row r="240" spans="1:12" ht="16.899999999999999" customHeight="1">
      <c r="A240" s="23"/>
      <c r="B240" s="7"/>
      <c r="C240" s="7"/>
      <c r="D240" s="7"/>
      <c r="E240" s="385"/>
      <c r="F240" s="14"/>
      <c r="G240" s="7"/>
      <c r="L240" s="7"/>
    </row>
    <row r="241" spans="1:12" ht="16.899999999999999" customHeight="1">
      <c r="A241" s="23"/>
      <c r="B241" s="7"/>
      <c r="C241" s="7"/>
      <c r="D241" s="7"/>
      <c r="E241" s="385"/>
      <c r="F241" s="14"/>
      <c r="G241" s="7"/>
      <c r="L241" s="7"/>
    </row>
    <row r="242" spans="1:12" ht="16.899999999999999" customHeight="1">
      <c r="A242" s="23"/>
      <c r="B242" s="7"/>
      <c r="C242" s="7"/>
      <c r="D242" s="7"/>
      <c r="E242" s="385"/>
      <c r="F242" s="14"/>
      <c r="G242" s="7"/>
      <c r="L242" s="7"/>
    </row>
    <row r="243" spans="1:12" ht="16.899999999999999" customHeight="1">
      <c r="A243" s="23"/>
      <c r="B243" s="7"/>
      <c r="C243" s="7"/>
      <c r="D243" s="7"/>
      <c r="E243" s="385"/>
      <c r="F243" s="14"/>
      <c r="G243" s="7"/>
      <c r="L243" s="7"/>
    </row>
    <row r="244" spans="1:12" ht="16.899999999999999" customHeight="1">
      <c r="A244" s="23"/>
      <c r="B244" s="7"/>
      <c r="C244" s="7"/>
      <c r="D244" s="7"/>
      <c r="E244" s="385"/>
      <c r="F244" s="14"/>
      <c r="G244" s="7"/>
      <c r="L244" s="7"/>
    </row>
    <row r="245" spans="1:12" ht="16.899999999999999" customHeight="1">
      <c r="A245" s="23"/>
      <c r="B245" s="7"/>
      <c r="C245" s="7"/>
      <c r="D245" s="7"/>
      <c r="E245" s="385"/>
      <c r="F245" s="14"/>
      <c r="G245" s="7"/>
      <c r="L245" s="7"/>
    </row>
    <row r="246" spans="1:12" ht="16.899999999999999" customHeight="1">
      <c r="A246" s="23"/>
      <c r="B246" s="7"/>
      <c r="C246" s="7"/>
      <c r="D246" s="7"/>
      <c r="E246" s="385"/>
      <c r="F246" s="14"/>
      <c r="G246" s="7"/>
      <c r="L246" s="7"/>
    </row>
    <row r="247" spans="1:12" ht="16.899999999999999" customHeight="1">
      <c r="A247" s="23"/>
      <c r="B247" s="7"/>
      <c r="C247" s="7"/>
      <c r="D247" s="7"/>
      <c r="E247" s="385"/>
      <c r="F247" s="14"/>
      <c r="G247" s="7"/>
      <c r="L247" s="7"/>
    </row>
    <row r="248" spans="1:12" ht="16.899999999999999" customHeight="1">
      <c r="A248" s="23"/>
      <c r="B248" s="7"/>
      <c r="C248" s="7"/>
      <c r="D248" s="7"/>
      <c r="E248" s="385"/>
      <c r="F248" s="14"/>
      <c r="G248" s="7"/>
      <c r="L248" s="7"/>
    </row>
    <row r="249" spans="1:12" ht="16.899999999999999" customHeight="1">
      <c r="A249" s="23"/>
      <c r="B249" s="7"/>
      <c r="C249" s="7"/>
      <c r="D249" s="7"/>
      <c r="E249" s="385"/>
      <c r="F249" s="14"/>
      <c r="G249" s="7"/>
      <c r="L249" s="7"/>
    </row>
    <row r="250" spans="1:12" ht="16.899999999999999" customHeight="1">
      <c r="A250" s="23"/>
      <c r="B250" s="7"/>
      <c r="C250" s="7"/>
      <c r="D250" s="7"/>
      <c r="E250" s="385"/>
      <c r="F250" s="14"/>
      <c r="G250" s="7"/>
      <c r="L250" s="7"/>
    </row>
    <row r="251" spans="1:12" ht="16.899999999999999" customHeight="1">
      <c r="A251" s="23"/>
      <c r="B251" s="7"/>
      <c r="C251" s="7"/>
      <c r="D251" s="7"/>
      <c r="E251" s="385"/>
      <c r="F251" s="14"/>
      <c r="G251" s="7"/>
      <c r="L251" s="7"/>
    </row>
    <row r="252" spans="1:12" ht="16.899999999999999" customHeight="1">
      <c r="A252" s="23"/>
      <c r="B252" s="7"/>
      <c r="C252" s="7"/>
      <c r="D252" s="7"/>
      <c r="E252" s="385"/>
      <c r="F252" s="14"/>
      <c r="G252" s="7"/>
      <c r="L252" s="7"/>
    </row>
    <row r="253" spans="1:12" ht="16.899999999999999" customHeight="1">
      <c r="A253" s="23"/>
      <c r="B253" s="7"/>
      <c r="C253" s="7"/>
      <c r="D253" s="7"/>
      <c r="E253" s="385"/>
      <c r="F253" s="14"/>
      <c r="G253" s="7"/>
      <c r="L253" s="7"/>
    </row>
    <row r="254" spans="1:12" ht="16.899999999999999" customHeight="1">
      <c r="A254" s="23"/>
      <c r="B254" s="7"/>
      <c r="C254" s="7"/>
      <c r="D254" s="7"/>
      <c r="E254" s="385"/>
      <c r="F254" s="14"/>
      <c r="G254" s="7"/>
      <c r="L254" s="7"/>
    </row>
    <row r="255" spans="1:12" ht="16.899999999999999" customHeight="1">
      <c r="A255" s="23"/>
      <c r="B255" s="7"/>
      <c r="C255" s="7"/>
      <c r="D255" s="7"/>
      <c r="E255" s="385"/>
      <c r="F255" s="14"/>
      <c r="G255" s="7"/>
      <c r="L255" s="7"/>
    </row>
    <row r="256" spans="1:12" ht="16.899999999999999" customHeight="1">
      <c r="A256" s="23"/>
      <c r="B256" s="7"/>
      <c r="C256" s="7"/>
      <c r="D256" s="7"/>
      <c r="E256" s="385"/>
      <c r="F256" s="14"/>
      <c r="G256" s="7"/>
      <c r="L256" s="7"/>
    </row>
    <row r="257" spans="1:12" ht="16.899999999999999" customHeight="1">
      <c r="A257" s="23"/>
      <c r="B257" s="7"/>
      <c r="C257" s="7"/>
      <c r="D257" s="7"/>
      <c r="E257" s="385"/>
      <c r="F257" s="14"/>
      <c r="G257" s="7"/>
      <c r="L257" s="7"/>
    </row>
    <row r="258" spans="1:12" ht="16.899999999999999" customHeight="1">
      <c r="A258" s="23"/>
      <c r="B258" s="7"/>
      <c r="C258" s="7"/>
      <c r="D258" s="7"/>
      <c r="E258" s="385"/>
      <c r="F258" s="14"/>
      <c r="G258" s="7"/>
      <c r="L258" s="7"/>
    </row>
    <row r="259" spans="1:12" ht="16.899999999999999" customHeight="1">
      <c r="A259" s="23"/>
      <c r="B259" s="7"/>
      <c r="C259" s="7"/>
      <c r="D259" s="7"/>
      <c r="E259" s="385"/>
      <c r="F259" s="14"/>
      <c r="G259" s="7"/>
      <c r="L259" s="7"/>
    </row>
    <row r="260" spans="1:12" ht="16.899999999999999" customHeight="1">
      <c r="A260" s="23"/>
      <c r="B260" s="7"/>
      <c r="C260" s="7"/>
      <c r="D260" s="7"/>
      <c r="E260" s="385"/>
      <c r="F260" s="14"/>
      <c r="G260" s="7"/>
      <c r="L260" s="7"/>
    </row>
    <row r="261" spans="1:12" ht="16.899999999999999" customHeight="1">
      <c r="A261" s="23"/>
      <c r="B261" s="7"/>
      <c r="C261" s="7"/>
      <c r="D261" s="7"/>
      <c r="E261" s="385"/>
      <c r="F261" s="14"/>
      <c r="G261" s="7"/>
      <c r="L261" s="7"/>
    </row>
    <row r="262" spans="1:12" ht="16.899999999999999" customHeight="1">
      <c r="A262" s="23"/>
      <c r="B262" s="7"/>
      <c r="C262" s="7"/>
      <c r="D262" s="7"/>
      <c r="E262" s="385"/>
      <c r="F262" s="14"/>
      <c r="G262" s="7"/>
      <c r="L262" s="7"/>
    </row>
    <row r="263" spans="1:12" ht="16.899999999999999" customHeight="1">
      <c r="A263" s="23"/>
      <c r="B263" s="7"/>
      <c r="C263" s="7"/>
      <c r="D263" s="7"/>
      <c r="E263" s="385"/>
      <c r="F263" s="14"/>
      <c r="G263" s="7"/>
      <c r="L263" s="7"/>
    </row>
    <row r="264" spans="1:12" ht="16.899999999999999" customHeight="1">
      <c r="A264" s="23"/>
      <c r="B264" s="7"/>
      <c r="C264" s="7"/>
      <c r="D264" s="7"/>
      <c r="E264" s="385"/>
      <c r="F264" s="14"/>
      <c r="G264" s="7"/>
      <c r="L264" s="7"/>
    </row>
    <row r="265" spans="1:12" ht="16.899999999999999" customHeight="1">
      <c r="A265" s="23"/>
      <c r="B265" s="7"/>
      <c r="C265" s="7"/>
      <c r="D265" s="7"/>
      <c r="E265" s="385"/>
      <c r="F265" s="14"/>
      <c r="G265" s="7"/>
      <c r="L265" s="7"/>
    </row>
    <row r="266" spans="1:12" ht="16.899999999999999" customHeight="1">
      <c r="A266" s="23"/>
      <c r="B266" s="7"/>
      <c r="C266" s="7"/>
      <c r="D266" s="7"/>
      <c r="E266" s="385"/>
      <c r="F266" s="14"/>
      <c r="G266" s="7"/>
      <c r="L266" s="7"/>
    </row>
    <row r="267" spans="1:12" ht="16.899999999999999" customHeight="1">
      <c r="A267" s="23"/>
      <c r="B267" s="7"/>
      <c r="C267" s="7"/>
      <c r="D267" s="7"/>
      <c r="E267" s="385"/>
      <c r="F267" s="14"/>
      <c r="G267" s="7"/>
      <c r="L267" s="7"/>
    </row>
    <row r="268" spans="1:12" ht="16.899999999999999" customHeight="1">
      <c r="A268" s="23"/>
      <c r="B268" s="7"/>
      <c r="C268" s="7"/>
      <c r="D268" s="7"/>
      <c r="E268" s="385"/>
      <c r="F268" s="14"/>
      <c r="G268" s="7"/>
      <c r="L268" s="7"/>
    </row>
    <row r="269" spans="1:12" ht="16.899999999999999" customHeight="1">
      <c r="A269" s="23"/>
      <c r="B269" s="7"/>
      <c r="C269" s="7"/>
      <c r="D269" s="7"/>
      <c r="E269" s="385"/>
      <c r="F269" s="14"/>
      <c r="G269" s="7"/>
      <c r="L269" s="7"/>
    </row>
    <row r="270" spans="1:12" ht="16.899999999999999" customHeight="1">
      <c r="A270" s="23"/>
      <c r="B270" s="7"/>
      <c r="C270" s="7"/>
      <c r="D270" s="7"/>
      <c r="E270" s="385"/>
      <c r="F270" s="14"/>
      <c r="G270" s="7"/>
      <c r="L270" s="7"/>
    </row>
    <row r="271" spans="1:12" ht="16.899999999999999" customHeight="1">
      <c r="A271" s="23"/>
      <c r="B271" s="7"/>
      <c r="C271" s="7"/>
      <c r="D271" s="7"/>
      <c r="E271" s="385"/>
      <c r="F271" s="14"/>
      <c r="G271" s="7"/>
      <c r="L271" s="7"/>
    </row>
    <row r="272" spans="1:12" ht="16.899999999999999" customHeight="1">
      <c r="A272" s="23"/>
      <c r="B272" s="7"/>
      <c r="C272" s="7"/>
      <c r="D272" s="7"/>
      <c r="E272" s="385"/>
      <c r="F272" s="14"/>
      <c r="G272" s="7"/>
      <c r="L272" s="7"/>
    </row>
    <row r="273" spans="1:12" ht="16.899999999999999" customHeight="1">
      <c r="A273" s="23"/>
      <c r="B273" s="7"/>
      <c r="C273" s="7"/>
      <c r="D273" s="7"/>
      <c r="E273" s="385"/>
      <c r="F273" s="14"/>
      <c r="G273" s="7"/>
      <c r="L273" s="7"/>
    </row>
    <row r="274" spans="1:12" ht="16.899999999999999" customHeight="1">
      <c r="A274" s="23"/>
      <c r="B274" s="7"/>
      <c r="C274" s="7"/>
      <c r="D274" s="7"/>
      <c r="E274" s="385"/>
      <c r="F274" s="14"/>
      <c r="G274" s="7"/>
      <c r="L274" s="7"/>
    </row>
    <row r="275" spans="1:12" ht="16.899999999999999" customHeight="1">
      <c r="A275" s="23"/>
      <c r="B275" s="7"/>
      <c r="C275" s="7"/>
      <c r="D275" s="7"/>
      <c r="E275" s="385"/>
      <c r="F275" s="14"/>
      <c r="G275" s="7"/>
      <c r="L275" s="7"/>
    </row>
    <row r="276" spans="1:12" ht="16.899999999999999" customHeight="1">
      <c r="A276" s="23"/>
      <c r="B276" s="7"/>
      <c r="C276" s="7"/>
      <c r="D276" s="7"/>
      <c r="E276" s="385"/>
      <c r="F276" s="14"/>
      <c r="G276" s="7"/>
      <c r="L276" s="7"/>
    </row>
    <row r="277" spans="1:12" ht="16.899999999999999" customHeight="1">
      <c r="A277" s="23"/>
      <c r="B277" s="7"/>
      <c r="C277" s="7"/>
      <c r="D277" s="7"/>
      <c r="E277" s="385"/>
      <c r="F277" s="14"/>
      <c r="G277" s="7"/>
      <c r="L277" s="7"/>
    </row>
    <row r="278" spans="1:12" ht="16.899999999999999" customHeight="1">
      <c r="A278" s="23"/>
      <c r="B278" s="7"/>
      <c r="C278" s="7"/>
      <c r="D278" s="7"/>
      <c r="E278" s="385"/>
      <c r="F278" s="14"/>
      <c r="G278" s="7"/>
      <c r="L278" s="7"/>
    </row>
    <row r="279" spans="1:12" ht="16.899999999999999" customHeight="1">
      <c r="A279" s="23"/>
      <c r="B279" s="7"/>
      <c r="C279" s="7"/>
      <c r="D279" s="7"/>
      <c r="E279" s="385"/>
      <c r="F279" s="14"/>
      <c r="G279" s="7"/>
      <c r="L279" s="7"/>
    </row>
    <row r="280" spans="1:12" ht="16.899999999999999" customHeight="1">
      <c r="A280" s="23"/>
      <c r="B280" s="7"/>
      <c r="C280" s="7"/>
      <c r="D280" s="7"/>
      <c r="E280" s="385"/>
      <c r="F280" s="14"/>
      <c r="G280" s="7"/>
      <c r="L280" s="7"/>
    </row>
    <row r="281" spans="1:12" ht="16.899999999999999" customHeight="1">
      <c r="A281" s="23"/>
      <c r="B281" s="7"/>
      <c r="C281" s="7"/>
      <c r="D281" s="7"/>
      <c r="E281" s="385"/>
      <c r="F281" s="14"/>
      <c r="G281" s="7"/>
      <c r="L281" s="7"/>
    </row>
    <row r="282" spans="1:12" ht="16.899999999999999" customHeight="1">
      <c r="A282" s="23"/>
      <c r="B282" s="7"/>
      <c r="C282" s="7"/>
      <c r="D282" s="7"/>
      <c r="E282" s="385"/>
      <c r="F282" s="14"/>
      <c r="G282" s="7"/>
      <c r="L282" s="7"/>
    </row>
    <row r="283" spans="1:12" ht="16.899999999999999" customHeight="1">
      <c r="A283" s="23"/>
      <c r="B283" s="7"/>
      <c r="C283" s="7"/>
      <c r="D283" s="7"/>
      <c r="E283" s="385"/>
      <c r="F283" s="14"/>
      <c r="G283" s="7"/>
      <c r="L283" s="7"/>
    </row>
    <row r="284" spans="1:12" ht="16.899999999999999" customHeight="1">
      <c r="A284" s="23"/>
      <c r="B284" s="7"/>
      <c r="C284" s="7"/>
      <c r="D284" s="7"/>
      <c r="E284" s="385"/>
      <c r="F284" s="14"/>
      <c r="G284" s="7"/>
      <c r="L284" s="7"/>
    </row>
    <row r="285" spans="1:12" ht="16.899999999999999" customHeight="1">
      <c r="A285" s="23"/>
      <c r="B285" s="7"/>
      <c r="C285" s="7"/>
      <c r="D285" s="7"/>
      <c r="E285" s="385"/>
      <c r="F285" s="14"/>
      <c r="G285" s="7"/>
      <c r="L285" s="7"/>
    </row>
    <row r="286" spans="1:12" ht="16.899999999999999" customHeight="1">
      <c r="A286" s="23"/>
      <c r="B286" s="7"/>
      <c r="C286" s="7"/>
      <c r="D286" s="7"/>
      <c r="E286" s="385"/>
      <c r="F286" s="14"/>
      <c r="G286" s="7"/>
      <c r="L286" s="7"/>
    </row>
    <row r="287" spans="1:12" ht="16.899999999999999" customHeight="1">
      <c r="A287" s="23"/>
      <c r="B287" s="7"/>
      <c r="C287" s="7"/>
      <c r="D287" s="7"/>
      <c r="E287" s="385"/>
      <c r="F287" s="14"/>
      <c r="G287" s="7"/>
      <c r="L287" s="7"/>
    </row>
    <row r="288" spans="1:12" ht="16.899999999999999" customHeight="1">
      <c r="A288" s="23"/>
      <c r="B288" s="7"/>
      <c r="C288" s="7"/>
      <c r="D288" s="7"/>
      <c r="E288" s="385"/>
      <c r="F288" s="14"/>
      <c r="G288" s="7"/>
      <c r="L288" s="7"/>
    </row>
    <row r="289" spans="1:12" ht="16.899999999999999" customHeight="1">
      <c r="A289" s="23"/>
      <c r="B289" s="7"/>
      <c r="C289" s="7"/>
      <c r="D289" s="7"/>
      <c r="E289" s="385"/>
      <c r="F289" s="14"/>
      <c r="G289" s="7"/>
      <c r="L289" s="7"/>
    </row>
    <row r="290" spans="1:12" ht="16.899999999999999" customHeight="1">
      <c r="A290" s="23"/>
      <c r="B290" s="7"/>
      <c r="C290" s="7"/>
      <c r="D290" s="7"/>
      <c r="E290" s="385"/>
      <c r="F290" s="14"/>
      <c r="G290" s="7"/>
      <c r="L290" s="7"/>
    </row>
    <row r="291" spans="1:12" ht="16.899999999999999" customHeight="1">
      <c r="A291" s="23"/>
      <c r="B291" s="7"/>
      <c r="C291" s="7"/>
      <c r="D291" s="7"/>
      <c r="E291" s="385"/>
      <c r="F291" s="14"/>
      <c r="G291" s="7"/>
      <c r="L291" s="7"/>
    </row>
    <row r="292" spans="1:12" ht="16.899999999999999" customHeight="1">
      <c r="A292" s="23"/>
      <c r="B292" s="7"/>
      <c r="C292" s="7"/>
      <c r="D292" s="7"/>
      <c r="E292" s="385"/>
      <c r="F292" s="14"/>
      <c r="G292" s="7"/>
      <c r="L292" s="7"/>
    </row>
    <row r="293" spans="1:12" ht="16.899999999999999" customHeight="1">
      <c r="A293" s="23"/>
      <c r="B293" s="7"/>
      <c r="C293" s="7"/>
      <c r="D293" s="7"/>
      <c r="E293" s="385"/>
      <c r="F293" s="14"/>
      <c r="G293" s="7"/>
      <c r="L293" s="7"/>
    </row>
    <row r="294" spans="1:12" ht="16.899999999999999" customHeight="1">
      <c r="A294" s="23"/>
      <c r="B294" s="7"/>
      <c r="C294" s="7"/>
      <c r="D294" s="7"/>
      <c r="E294" s="385"/>
      <c r="F294" s="14"/>
      <c r="G294" s="7"/>
      <c r="L294" s="7"/>
    </row>
    <row r="295" spans="1:12" ht="16.899999999999999" customHeight="1">
      <c r="A295" s="23"/>
      <c r="B295" s="7"/>
      <c r="C295" s="7"/>
      <c r="D295" s="7"/>
      <c r="E295" s="385"/>
      <c r="F295" s="14"/>
      <c r="G295" s="7"/>
      <c r="L295" s="7"/>
    </row>
    <row r="296" spans="1:12" ht="16.899999999999999" customHeight="1">
      <c r="A296" s="23"/>
      <c r="B296" s="7"/>
      <c r="C296" s="7"/>
      <c r="D296" s="7"/>
      <c r="E296" s="385"/>
      <c r="F296" s="14"/>
      <c r="G296" s="7"/>
      <c r="L296" s="7"/>
    </row>
    <row r="297" spans="1:12" ht="16.899999999999999" customHeight="1">
      <c r="A297" s="23"/>
      <c r="B297" s="7"/>
      <c r="C297" s="7"/>
      <c r="D297" s="7"/>
      <c r="E297" s="385"/>
      <c r="F297" s="14"/>
      <c r="G297" s="7"/>
      <c r="L297" s="7"/>
    </row>
    <row r="298" spans="1:12" ht="16.899999999999999" customHeight="1">
      <c r="A298" s="23"/>
      <c r="B298" s="7"/>
      <c r="C298" s="7"/>
      <c r="D298" s="7"/>
      <c r="E298" s="385"/>
      <c r="F298" s="14"/>
      <c r="G298" s="7"/>
      <c r="L298" s="7"/>
    </row>
    <row r="299" spans="1:12" ht="16.899999999999999" customHeight="1">
      <c r="A299" s="23"/>
      <c r="B299" s="7"/>
      <c r="C299" s="7"/>
      <c r="D299" s="7"/>
      <c r="E299" s="385"/>
      <c r="F299" s="14"/>
      <c r="G299" s="7"/>
      <c r="L299" s="7"/>
    </row>
    <row r="300" spans="1:12" ht="16.899999999999999" customHeight="1">
      <c r="A300" s="23"/>
      <c r="B300" s="7"/>
      <c r="C300" s="7"/>
      <c r="D300" s="7"/>
      <c r="E300" s="385"/>
      <c r="F300" s="14"/>
      <c r="G300" s="7"/>
      <c r="L300" s="7"/>
    </row>
    <row r="301" spans="1:12" ht="16.899999999999999" customHeight="1">
      <c r="A301" s="23"/>
      <c r="B301" s="7"/>
      <c r="C301" s="7"/>
      <c r="D301" s="7"/>
      <c r="E301" s="385"/>
      <c r="F301" s="14"/>
      <c r="G301" s="7"/>
      <c r="L301" s="7"/>
    </row>
    <row r="302" spans="1:12" ht="16.899999999999999" customHeight="1">
      <c r="A302" s="23"/>
      <c r="B302" s="7"/>
      <c r="C302" s="7"/>
      <c r="D302" s="7"/>
      <c r="E302" s="385"/>
      <c r="F302" s="14"/>
      <c r="G302" s="7"/>
      <c r="L302" s="7"/>
    </row>
    <row r="303" spans="1:12" ht="16.899999999999999" customHeight="1">
      <c r="A303" s="23"/>
      <c r="B303" s="7"/>
      <c r="C303" s="7"/>
      <c r="D303" s="7"/>
      <c r="E303" s="385"/>
      <c r="F303" s="14"/>
      <c r="G303" s="7"/>
      <c r="L303" s="7"/>
    </row>
    <row r="304" spans="1:12" ht="16.899999999999999" customHeight="1">
      <c r="A304" s="23"/>
      <c r="B304" s="7"/>
      <c r="C304" s="7"/>
      <c r="D304" s="7"/>
      <c r="E304" s="385"/>
      <c r="F304" s="14"/>
      <c r="G304" s="7"/>
      <c r="L304" s="7"/>
    </row>
    <row r="305" spans="1:12" ht="16.899999999999999" customHeight="1">
      <c r="A305" s="23"/>
      <c r="B305" s="7"/>
      <c r="C305" s="7"/>
      <c r="D305" s="7"/>
      <c r="E305" s="385"/>
      <c r="F305" s="14"/>
      <c r="G305" s="7"/>
      <c r="L305" s="7"/>
    </row>
    <row r="306" spans="1:12" ht="16.899999999999999" customHeight="1">
      <c r="A306" s="23"/>
      <c r="B306" s="7"/>
      <c r="C306" s="7"/>
      <c r="D306" s="7"/>
      <c r="E306" s="385"/>
      <c r="F306" s="14"/>
      <c r="G306" s="7"/>
      <c r="L306" s="7"/>
    </row>
    <row r="307" spans="1:12" ht="16.899999999999999" customHeight="1">
      <c r="A307" s="23"/>
      <c r="B307" s="7"/>
      <c r="C307" s="7"/>
      <c r="D307" s="7"/>
      <c r="E307" s="385"/>
      <c r="F307" s="14"/>
      <c r="G307" s="7"/>
      <c r="L307" s="7"/>
    </row>
    <row r="308" spans="1:12" ht="16.899999999999999" customHeight="1">
      <c r="A308" s="23"/>
      <c r="B308" s="7"/>
      <c r="C308" s="7"/>
      <c r="D308" s="7"/>
      <c r="E308" s="385"/>
      <c r="F308" s="14"/>
      <c r="G308" s="7"/>
      <c r="L308" s="7"/>
    </row>
    <row r="309" spans="1:12" ht="16.899999999999999" customHeight="1">
      <c r="A309" s="23"/>
      <c r="B309" s="7"/>
      <c r="C309" s="7"/>
      <c r="D309" s="7"/>
      <c r="E309" s="385"/>
      <c r="F309" s="14"/>
      <c r="G309" s="7"/>
      <c r="L309" s="7"/>
    </row>
    <row r="310" spans="1:12" ht="16.899999999999999" customHeight="1">
      <c r="A310" s="23"/>
      <c r="B310" s="7"/>
      <c r="C310" s="7"/>
      <c r="D310" s="7"/>
      <c r="E310" s="385"/>
      <c r="F310" s="14"/>
      <c r="G310" s="7"/>
      <c r="L310" s="7"/>
    </row>
    <row r="311" spans="1:12" ht="16.899999999999999" customHeight="1">
      <c r="A311" s="23"/>
      <c r="B311" s="7"/>
      <c r="C311" s="7"/>
      <c r="D311" s="7"/>
      <c r="E311" s="385"/>
      <c r="F311" s="14"/>
      <c r="G311" s="7"/>
      <c r="L311" s="7"/>
    </row>
    <row r="312" spans="1:12" ht="16.899999999999999" customHeight="1">
      <c r="A312" s="23"/>
      <c r="B312" s="7"/>
      <c r="C312" s="7"/>
      <c r="D312" s="7"/>
      <c r="E312" s="385"/>
      <c r="F312" s="14"/>
      <c r="G312" s="7"/>
      <c r="L312" s="7"/>
    </row>
    <row r="313" spans="1:12" ht="16.899999999999999" customHeight="1">
      <c r="A313" s="23"/>
      <c r="B313" s="7"/>
      <c r="C313" s="7"/>
      <c r="D313" s="7"/>
      <c r="E313" s="385"/>
      <c r="F313" s="14"/>
      <c r="G313" s="7"/>
      <c r="L313" s="7"/>
    </row>
    <row r="314" spans="1:12" ht="16.899999999999999" customHeight="1">
      <c r="A314" s="23"/>
      <c r="B314" s="7"/>
      <c r="C314" s="7"/>
      <c r="D314" s="7"/>
      <c r="E314" s="385"/>
      <c r="F314" s="14"/>
      <c r="G314" s="7"/>
      <c r="L314" s="7"/>
    </row>
    <row r="315" spans="1:12" ht="16.899999999999999" customHeight="1">
      <c r="A315" s="23"/>
      <c r="B315" s="7"/>
      <c r="C315" s="7"/>
      <c r="D315" s="7"/>
      <c r="E315" s="385"/>
      <c r="F315" s="14"/>
      <c r="G315" s="7"/>
      <c r="L315" s="7"/>
    </row>
    <row r="316" spans="1:12" ht="16.899999999999999" customHeight="1">
      <c r="A316" s="23"/>
      <c r="B316" s="7"/>
      <c r="C316" s="7"/>
      <c r="D316" s="7"/>
      <c r="E316" s="385"/>
      <c r="F316" s="14"/>
      <c r="G316" s="7"/>
      <c r="L316" s="7"/>
    </row>
    <row r="317" spans="1:12" ht="16.899999999999999" customHeight="1">
      <c r="A317" s="23"/>
      <c r="B317" s="7"/>
      <c r="C317" s="7"/>
      <c r="D317" s="7"/>
      <c r="E317" s="385"/>
      <c r="F317" s="14"/>
      <c r="G317" s="7"/>
      <c r="L317" s="7"/>
    </row>
    <row r="318" spans="1:12" ht="16.899999999999999" customHeight="1">
      <c r="A318" s="23"/>
      <c r="B318" s="7"/>
      <c r="C318" s="7"/>
      <c r="D318" s="7"/>
      <c r="E318" s="385"/>
      <c r="F318" s="14"/>
      <c r="G318" s="7"/>
      <c r="L318" s="7"/>
    </row>
    <row r="319" spans="1:12" ht="16.899999999999999" customHeight="1">
      <c r="A319" s="23"/>
      <c r="B319" s="7"/>
      <c r="C319" s="7"/>
      <c r="D319" s="7"/>
      <c r="E319" s="385"/>
      <c r="F319" s="14"/>
      <c r="G319" s="7"/>
      <c r="L319" s="7"/>
    </row>
    <row r="320" spans="1:12" ht="16.899999999999999" customHeight="1">
      <c r="A320" s="23"/>
      <c r="B320" s="7"/>
      <c r="C320" s="7"/>
      <c r="D320" s="7"/>
      <c r="E320" s="385"/>
      <c r="F320" s="14"/>
      <c r="G320" s="7"/>
      <c r="L320" s="7"/>
    </row>
    <row r="321" spans="1:12" ht="16.899999999999999" customHeight="1">
      <c r="A321" s="23"/>
      <c r="B321" s="7"/>
      <c r="C321" s="7"/>
      <c r="D321" s="7"/>
      <c r="E321" s="385"/>
      <c r="G321" s="24"/>
      <c r="L321" s="7"/>
    </row>
    <row r="322" spans="1:12" ht="16.899999999999999" customHeight="1">
      <c r="A322" s="23"/>
      <c r="B322" s="7"/>
      <c r="C322" s="7"/>
      <c r="D322" s="7"/>
      <c r="E322" s="385"/>
      <c r="G322" s="24"/>
      <c r="L322" s="7"/>
    </row>
    <row r="323" spans="1:12" ht="16.899999999999999" customHeight="1">
      <c r="A323" s="23"/>
      <c r="B323" s="7"/>
      <c r="C323" s="7"/>
      <c r="D323" s="7"/>
      <c r="E323" s="385"/>
      <c r="G323" s="24"/>
      <c r="L323" s="7"/>
    </row>
    <row r="324" spans="1:12" ht="16.899999999999999" customHeight="1">
      <c r="G324" s="25"/>
      <c r="H324" s="23"/>
      <c r="I324" s="23"/>
    </row>
    <row r="325" spans="1:12" ht="16.899999999999999" customHeight="1">
      <c r="H325" s="23"/>
      <c r="I325" s="23"/>
    </row>
    <row r="326" spans="1:12" ht="16.899999999999999" customHeight="1">
      <c r="H326" s="23"/>
      <c r="I326" s="23"/>
    </row>
    <row r="327" spans="1:12" ht="16.899999999999999" customHeight="1">
      <c r="H327" s="23"/>
      <c r="I327" s="23"/>
    </row>
  </sheetData>
  <mergeCells count="10">
    <mergeCell ref="H47:L47"/>
    <mergeCell ref="G49:L49"/>
    <mergeCell ref="A1:F1"/>
    <mergeCell ref="G1:L1"/>
    <mergeCell ref="A2:F2"/>
    <mergeCell ref="G2:L2"/>
    <mergeCell ref="A3:D3"/>
    <mergeCell ref="E3:F3"/>
    <mergeCell ref="G3:J3"/>
    <mergeCell ref="K3:L3"/>
  </mergeCells>
  <pageMargins left="0.25" right="0.24" top="0.31" bottom="0.28000000000000003" header="0.31496062992126" footer="0.24"/>
  <pageSetup paperSize="9" scale="99" firstPageNumber="98" pageOrder="overThenDown" orientation="portrait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7"/>
  <sheetViews>
    <sheetView view="pageBreakPreview" zoomScale="85" zoomScaleSheetLayoutView="85" workbookViewId="0">
      <selection activeCell="I37" sqref="I37"/>
    </sheetView>
  </sheetViews>
  <sheetFormatPr defaultRowHeight="15"/>
  <cols>
    <col min="1" max="1" width="1.42578125" customWidth="1"/>
    <col min="2" max="2" width="6.85546875" style="2" customWidth="1"/>
    <col min="3" max="3" width="18" style="21" bestFit="1" customWidth="1"/>
    <col min="4" max="4" width="19.5703125" bestFit="1" customWidth="1"/>
    <col min="5" max="5" width="17.85546875" bestFit="1" customWidth="1"/>
    <col min="6" max="6" width="16.85546875" customWidth="1"/>
    <col min="7" max="7" width="29.7109375" style="104" bestFit="1" customWidth="1"/>
    <col min="8" max="8" width="7.7109375" style="2" customWidth="1"/>
    <col min="9" max="9" width="16.85546875" style="2" customWidth="1"/>
    <col min="10" max="11" width="15.42578125" customWidth="1"/>
    <col min="12" max="12" width="16.85546875" customWidth="1"/>
  </cols>
  <sheetData>
    <row r="1" spans="1:12" ht="39" customHeight="1">
      <c r="B1" s="854" t="s">
        <v>3456</v>
      </c>
      <c r="C1" s="854"/>
      <c r="D1" s="854"/>
      <c r="E1" s="854"/>
      <c r="F1" s="854"/>
      <c r="G1" s="854"/>
      <c r="H1" s="854"/>
      <c r="I1" s="854"/>
      <c r="J1" s="854"/>
      <c r="K1" s="854"/>
      <c r="L1" s="854"/>
    </row>
    <row r="2" spans="1:12" ht="15.6" customHeight="1">
      <c r="B2" s="855" t="s">
        <v>29</v>
      </c>
      <c r="C2" s="855"/>
      <c r="D2" s="856"/>
      <c r="E2" s="856"/>
      <c r="F2" s="407"/>
      <c r="G2" s="103"/>
      <c r="H2" s="857" t="s">
        <v>2165</v>
      </c>
      <c r="I2" s="857"/>
      <c r="J2" s="857"/>
      <c r="K2" s="3"/>
      <c r="L2" s="407"/>
    </row>
    <row r="3" spans="1:12" ht="55.5" customHeight="1">
      <c r="A3" s="853" t="s">
        <v>3462</v>
      </c>
      <c r="B3" s="370" t="s">
        <v>1631</v>
      </c>
      <c r="C3" s="112" t="s">
        <v>2793</v>
      </c>
      <c r="D3" s="112" t="s">
        <v>3082</v>
      </c>
      <c r="E3" s="112" t="s">
        <v>2775</v>
      </c>
      <c r="F3" s="112" t="s">
        <v>2771</v>
      </c>
      <c r="G3" s="371" t="s">
        <v>2137</v>
      </c>
      <c r="H3" s="370" t="s">
        <v>1631</v>
      </c>
      <c r="I3" s="112" t="s">
        <v>2793</v>
      </c>
      <c r="J3" s="112" t="s">
        <v>3281</v>
      </c>
      <c r="K3" s="112" t="s">
        <v>2777</v>
      </c>
      <c r="L3" s="112" t="s">
        <v>2771</v>
      </c>
    </row>
    <row r="4" spans="1:12">
      <c r="A4" s="853"/>
      <c r="B4" s="372">
        <v>1</v>
      </c>
      <c r="C4" s="372">
        <v>2</v>
      </c>
      <c r="D4" s="372">
        <v>3</v>
      </c>
      <c r="E4" s="372">
        <v>4</v>
      </c>
      <c r="F4" s="372">
        <v>6</v>
      </c>
      <c r="G4" s="373">
        <v>7</v>
      </c>
      <c r="H4" s="372">
        <v>8</v>
      </c>
      <c r="I4" s="372">
        <v>9</v>
      </c>
      <c r="J4" s="372">
        <v>10</v>
      </c>
      <c r="K4" s="372">
        <v>11</v>
      </c>
      <c r="L4" s="100">
        <v>13</v>
      </c>
    </row>
    <row r="5" spans="1:12">
      <c r="A5" s="853"/>
      <c r="B5" s="807" t="s">
        <v>1377</v>
      </c>
      <c r="C5" s="808">
        <f>'adim. A1'!E90</f>
        <v>6280000</v>
      </c>
      <c r="D5" s="808">
        <f>'adim. A1'!F90</f>
        <v>6630061</v>
      </c>
      <c r="E5" s="808">
        <f>'adim. A1'!G90</f>
        <v>7530000</v>
      </c>
      <c r="F5" s="808">
        <f>'adim. A1'!H90</f>
        <v>6120000</v>
      </c>
      <c r="G5" s="809" t="s">
        <v>2450</v>
      </c>
      <c r="H5" s="807" t="s">
        <v>1375</v>
      </c>
      <c r="I5" s="808">
        <f>'adim. A1'!M90</f>
        <v>239740000</v>
      </c>
      <c r="J5" s="808">
        <f>'adim. A1'!N90</f>
        <v>89207206</v>
      </c>
      <c r="K5" s="808">
        <f>'adim. A1'!O90</f>
        <v>128910000</v>
      </c>
      <c r="L5" s="808">
        <f>'adim. A1'!P90</f>
        <v>180160000</v>
      </c>
    </row>
    <row r="6" spans="1:12">
      <c r="A6" s="853"/>
      <c r="B6" s="810" t="s">
        <v>1380</v>
      </c>
      <c r="C6" s="808">
        <f>'EXAM A2'!E47</f>
        <v>587930000</v>
      </c>
      <c r="D6" s="808">
        <f>'EXAM A2'!F47</f>
        <v>442648881</v>
      </c>
      <c r="E6" s="808">
        <f>'EXAM A2'!G47</f>
        <v>448180000</v>
      </c>
      <c r="F6" s="808">
        <f>'EXAM A2'!H47</f>
        <v>536370000</v>
      </c>
      <c r="G6" s="811" t="s">
        <v>2138</v>
      </c>
      <c r="H6" s="810" t="s">
        <v>1379</v>
      </c>
      <c r="I6" s="808">
        <f>'EXAM A2'!M47</f>
        <v>713230000</v>
      </c>
      <c r="J6" s="808">
        <f>'EXAM A2'!N47</f>
        <v>343564743</v>
      </c>
      <c r="K6" s="808">
        <f>'EXAM A2'!O47</f>
        <v>791350000</v>
      </c>
      <c r="L6" s="808">
        <f>'EXAM A2'!P47</f>
        <v>986880000</v>
      </c>
    </row>
    <row r="7" spans="1:12">
      <c r="A7" s="853"/>
      <c r="B7" s="812" t="s">
        <v>159</v>
      </c>
      <c r="C7" s="808">
        <f>EVALA3!E37</f>
        <v>0</v>
      </c>
      <c r="D7" s="808">
        <f>EVALA3!F37</f>
        <v>0</v>
      </c>
      <c r="E7" s="808">
        <f>EVALA3!G37</f>
        <v>0</v>
      </c>
      <c r="F7" s="808">
        <f>EVALA3!H37</f>
        <v>0</v>
      </c>
      <c r="G7" s="811" t="s">
        <v>2140</v>
      </c>
      <c r="H7" s="812" t="s">
        <v>1383</v>
      </c>
      <c r="I7" s="808">
        <f>EVALA3!M37</f>
        <v>23890000</v>
      </c>
      <c r="J7" s="808">
        <f>EVALA3!N37</f>
        <v>9676546</v>
      </c>
      <c r="K7" s="808">
        <f>EVALA3!O37</f>
        <v>14400000</v>
      </c>
      <c r="L7" s="808">
        <f>EVALA3!P37</f>
        <v>25240000</v>
      </c>
    </row>
    <row r="8" spans="1:12">
      <c r="A8" s="853"/>
      <c r="B8" s="812" t="s">
        <v>1381</v>
      </c>
      <c r="C8" s="808">
        <f>FINA4!E76</f>
        <v>1550000</v>
      </c>
      <c r="D8" s="808">
        <f>FINA4!F76</f>
        <v>2761189</v>
      </c>
      <c r="E8" s="808">
        <f>FINA4!G76</f>
        <v>3540000</v>
      </c>
      <c r="F8" s="808">
        <f>FINA4!H76</f>
        <v>3670000</v>
      </c>
      <c r="G8" s="811" t="s">
        <v>2164</v>
      </c>
      <c r="H8" s="812" t="s">
        <v>1384</v>
      </c>
      <c r="I8" s="808">
        <f>FINA4!M76</f>
        <v>24780000</v>
      </c>
      <c r="J8" s="808">
        <f>FINA4!N76</f>
        <v>9568804</v>
      </c>
      <c r="K8" s="808">
        <f>FINA4!O76</f>
        <v>14060000</v>
      </c>
      <c r="L8" s="808">
        <f>FINA4!P76</f>
        <v>25460000</v>
      </c>
    </row>
    <row r="9" spans="1:12">
      <c r="A9" s="853"/>
      <c r="B9" s="812" t="s">
        <v>1391</v>
      </c>
      <c r="C9" s="808">
        <f>UWDA5!E91</f>
        <v>260000</v>
      </c>
      <c r="D9" s="808">
        <f>UWDA5!F91</f>
        <v>1360000</v>
      </c>
      <c r="E9" s="808">
        <f>UWDA5!G91</f>
        <v>1440000</v>
      </c>
      <c r="F9" s="808">
        <f>UWDA5!H91</f>
        <v>1460000</v>
      </c>
      <c r="G9" s="811" t="s">
        <v>2141</v>
      </c>
      <c r="H9" s="812" t="s">
        <v>1394</v>
      </c>
      <c r="I9" s="808">
        <f>UWDA5!M91</f>
        <v>792450000</v>
      </c>
      <c r="J9" s="808">
        <f>UWDA5!N91</f>
        <v>17382860</v>
      </c>
      <c r="K9" s="808">
        <f>UWDA5!O91</f>
        <v>124490000</v>
      </c>
      <c r="L9" s="808">
        <f>UWDA5!P91</f>
        <v>824180000</v>
      </c>
    </row>
    <row r="10" spans="1:12">
      <c r="A10" s="853"/>
      <c r="B10" s="812" t="s">
        <v>1396</v>
      </c>
      <c r="C10" s="808">
        <f>LIBA6!E47</f>
        <v>70000</v>
      </c>
      <c r="D10" s="808">
        <f>LIBA6!F47</f>
        <v>16649</v>
      </c>
      <c r="E10" s="808">
        <f>LIBA6!G47</f>
        <v>50000</v>
      </c>
      <c r="F10" s="808">
        <f>LIBA6!H47</f>
        <v>50000</v>
      </c>
      <c r="G10" s="811" t="s">
        <v>2142</v>
      </c>
      <c r="H10" s="812" t="s">
        <v>1400</v>
      </c>
      <c r="I10" s="808">
        <f>LIBA6!M47</f>
        <v>14260000</v>
      </c>
      <c r="J10" s="808">
        <f>LIBA6!N47</f>
        <v>8115546</v>
      </c>
      <c r="K10" s="808">
        <f>LIBA6!O47</f>
        <v>11120000</v>
      </c>
      <c r="L10" s="808">
        <f>LIBA6!P47</f>
        <v>14980000</v>
      </c>
    </row>
    <row r="11" spans="1:12">
      <c r="A11" s="853"/>
      <c r="B11" s="812" t="s">
        <v>1401</v>
      </c>
      <c r="C11" s="808">
        <f>'PPCA&amp;'!E47</f>
        <v>5010000</v>
      </c>
      <c r="D11" s="808">
        <f>'PPCA&amp;'!F47</f>
        <v>53100</v>
      </c>
      <c r="E11" s="808">
        <f>'PPCA&amp;'!G47</f>
        <v>120000</v>
      </c>
      <c r="F11" s="808">
        <f>'PPCA&amp;'!H47</f>
        <v>120000</v>
      </c>
      <c r="G11" s="811" t="s">
        <v>2143</v>
      </c>
      <c r="H11" s="812" t="s">
        <v>401</v>
      </c>
      <c r="I11" s="808">
        <f>'PPCA&amp;'!M47</f>
        <v>237810000</v>
      </c>
      <c r="J11" s="808">
        <f>'PPCA&amp;'!N47</f>
        <v>203934842</v>
      </c>
      <c r="K11" s="808">
        <f>'PPCA&amp;'!O47</f>
        <v>340900000</v>
      </c>
      <c r="L11" s="808">
        <f>'PPCA&amp;'!P47</f>
        <v>272200000</v>
      </c>
    </row>
    <row r="12" spans="1:12">
      <c r="A12" s="853"/>
      <c r="B12" s="812" t="s">
        <v>1403</v>
      </c>
      <c r="C12" s="808">
        <f>AVCA8!E39</f>
        <v>30000</v>
      </c>
      <c r="D12" s="808">
        <f>AVCA8!F39</f>
        <v>0</v>
      </c>
      <c r="E12" s="808">
        <f>AVCA8!G39</f>
        <v>30000</v>
      </c>
      <c r="F12" s="808">
        <f>AVCA8!H39</f>
        <v>30000</v>
      </c>
      <c r="G12" s="811" t="s">
        <v>2144</v>
      </c>
      <c r="H12" s="812" t="s">
        <v>2166</v>
      </c>
      <c r="I12" s="808">
        <f>AVCA8!M39</f>
        <v>38520000</v>
      </c>
      <c r="J12" s="808">
        <f>AVCA8!N39</f>
        <v>9253541</v>
      </c>
      <c r="K12" s="808">
        <f>AVCA8!O39</f>
        <v>13410000</v>
      </c>
      <c r="L12" s="808">
        <f>AVCA8!P39</f>
        <v>27790000</v>
      </c>
    </row>
    <row r="13" spans="1:12" s="107" customFormat="1">
      <c r="A13" s="853"/>
      <c r="B13" s="812" t="s">
        <v>1406</v>
      </c>
      <c r="C13" s="808">
        <f>COMA9!E40</f>
        <v>40000</v>
      </c>
      <c r="D13" s="808">
        <f>COMA9!F40</f>
        <v>0</v>
      </c>
      <c r="E13" s="808">
        <f>COMA9!G40</f>
        <v>0</v>
      </c>
      <c r="F13" s="808">
        <f>COMA9!H40</f>
        <v>0</v>
      </c>
      <c r="G13" s="809" t="s">
        <v>2145</v>
      </c>
      <c r="H13" s="812" t="s">
        <v>1407</v>
      </c>
      <c r="I13" s="808">
        <f>COMA9!M40</f>
        <v>28060000</v>
      </c>
      <c r="J13" s="808">
        <f>COMA9!N40</f>
        <v>9523196</v>
      </c>
      <c r="K13" s="808">
        <f>COMA9!O40</f>
        <v>14170000</v>
      </c>
      <c r="L13" s="808">
        <f>COMA9!P40</f>
        <v>22210000</v>
      </c>
    </row>
    <row r="14" spans="1:12" s="107" customFormat="1">
      <c r="A14" s="853"/>
      <c r="B14" s="812" t="s">
        <v>1408</v>
      </c>
      <c r="C14" s="808">
        <f>STD.WELA10!E38</f>
        <v>17000000</v>
      </c>
      <c r="D14" s="808">
        <f>STD.WELA10!F38</f>
        <v>21303911</v>
      </c>
      <c r="E14" s="808">
        <f>STD.WELA10!G38</f>
        <v>23810000</v>
      </c>
      <c r="F14" s="808">
        <f>STD.WELA10!H38</f>
        <v>25210000</v>
      </c>
      <c r="G14" s="809" t="s">
        <v>2234</v>
      </c>
      <c r="H14" s="812" t="s">
        <v>1409</v>
      </c>
      <c r="I14" s="808">
        <f>STD.WELA10!M38</f>
        <v>38900000</v>
      </c>
      <c r="J14" s="808">
        <f>STD.WELA10!N38</f>
        <v>12169197</v>
      </c>
      <c r="K14" s="808">
        <f>STD.WELA10!O38</f>
        <v>19750000</v>
      </c>
      <c r="L14" s="808">
        <f>STD.WELA10!P38</f>
        <v>20410000</v>
      </c>
    </row>
    <row r="15" spans="1:12" s="107" customFormat="1">
      <c r="A15" s="853"/>
      <c r="B15" s="812" t="s">
        <v>518</v>
      </c>
      <c r="C15" s="808">
        <f>SSDA11!E46</f>
        <v>134670000</v>
      </c>
      <c r="D15" s="808">
        <f>SSDA11!F46</f>
        <v>1210660</v>
      </c>
      <c r="E15" s="808">
        <f>SSDA11!G46</f>
        <v>5310000</v>
      </c>
      <c r="F15" s="808">
        <f>SSDA11!H46</f>
        <v>134910000</v>
      </c>
      <c r="G15" s="809" t="s">
        <v>2146</v>
      </c>
      <c r="H15" s="812" t="s">
        <v>526</v>
      </c>
      <c r="I15" s="808">
        <f>SSDA11!M46</f>
        <v>137490000</v>
      </c>
      <c r="J15" s="808">
        <f>SSDA11!N46</f>
        <v>47610964</v>
      </c>
      <c r="K15" s="808">
        <f>SSDA11!O46</f>
        <v>99130000</v>
      </c>
      <c r="L15" s="808">
        <f>SSDA11!P46</f>
        <v>134260000</v>
      </c>
    </row>
    <row r="16" spans="1:12" s="107" customFormat="1">
      <c r="A16" s="853"/>
      <c r="B16" s="812" t="s">
        <v>1513</v>
      </c>
      <c r="C16" s="808">
        <f>AMRA12!E44</f>
        <v>170000</v>
      </c>
      <c r="D16" s="808">
        <f>AMRA12!F44</f>
        <v>27555</v>
      </c>
      <c r="E16" s="808">
        <f>AMRA12!G44</f>
        <v>60000</v>
      </c>
      <c r="F16" s="808">
        <f>AMRA12!H44</f>
        <v>150000</v>
      </c>
      <c r="G16" s="809" t="s">
        <v>2147</v>
      </c>
      <c r="H16" s="812" t="s">
        <v>1515</v>
      </c>
      <c r="I16" s="808">
        <f>AMRA12!M44</f>
        <v>11800000</v>
      </c>
      <c r="J16" s="808">
        <f>AMRA12!N44</f>
        <v>4124119</v>
      </c>
      <c r="K16" s="808">
        <f>AMRA12!O44</f>
        <v>7110000</v>
      </c>
      <c r="L16" s="808">
        <f>AMRA12!P44</f>
        <v>12065000</v>
      </c>
    </row>
    <row r="17" spans="1:12" s="107" customFormat="1">
      <c r="A17" s="853"/>
      <c r="B17" s="812" t="s">
        <v>1510</v>
      </c>
      <c r="C17" s="808">
        <f>AURA13!E44</f>
        <v>80000</v>
      </c>
      <c r="D17" s="808">
        <f>AURA13!F44</f>
        <v>0</v>
      </c>
      <c r="E17" s="808">
        <f>AURA13!G44</f>
        <v>30000</v>
      </c>
      <c r="F17" s="808">
        <f>AURA13!H44</f>
        <v>30000</v>
      </c>
      <c r="G17" s="809" t="s">
        <v>2148</v>
      </c>
      <c r="H17" s="812" t="s">
        <v>592</v>
      </c>
      <c r="I17" s="808">
        <f>AURA13!M44</f>
        <v>9850000</v>
      </c>
      <c r="J17" s="808">
        <f>AURA13!N44</f>
        <v>4761209</v>
      </c>
      <c r="K17" s="808">
        <f>AURA13!O44</f>
        <v>7590000</v>
      </c>
      <c r="L17" s="808">
        <f>AURA13!P44</f>
        <v>9880000</v>
      </c>
    </row>
    <row r="18" spans="1:12" s="107" customFormat="1">
      <c r="A18" s="853"/>
      <c r="B18" s="812" t="s">
        <v>631</v>
      </c>
      <c r="C18" s="808">
        <f>NSKA14!E45</f>
        <v>150000</v>
      </c>
      <c r="D18" s="808">
        <f>NSKA14!F45</f>
        <v>0</v>
      </c>
      <c r="E18" s="808">
        <f>NSKA14!G45</f>
        <v>20000</v>
      </c>
      <c r="F18" s="808">
        <f>NSKA14!H45</f>
        <v>20000</v>
      </c>
      <c r="G18" s="809" t="s">
        <v>2149</v>
      </c>
      <c r="H18" s="812" t="s">
        <v>635</v>
      </c>
      <c r="I18" s="808">
        <f>NSKA14!M45</f>
        <v>12820000</v>
      </c>
      <c r="J18" s="808">
        <f>NSKA14!N45</f>
        <v>6527191</v>
      </c>
      <c r="K18" s="808">
        <f>NSKA14!O45</f>
        <v>10260000</v>
      </c>
      <c r="L18" s="808">
        <f>NSKA14!P45</f>
        <v>12880000</v>
      </c>
    </row>
    <row r="19" spans="1:12" s="107" customFormat="1">
      <c r="A19" s="853"/>
      <c r="B19" s="812" t="s">
        <v>2139</v>
      </c>
      <c r="C19" s="808">
        <f>NAGA15!E42</f>
        <v>150000</v>
      </c>
      <c r="D19" s="808">
        <f>NAGA15!F42</f>
        <v>0</v>
      </c>
      <c r="E19" s="808">
        <f>NAGA15!G42</f>
        <v>20000</v>
      </c>
      <c r="F19" s="808">
        <f>NAGA15!H42</f>
        <v>20000</v>
      </c>
      <c r="G19" s="809" t="s">
        <v>2150</v>
      </c>
      <c r="H19" s="812" t="s">
        <v>2167</v>
      </c>
      <c r="I19" s="808">
        <f>NAGA15!M42</f>
        <v>6870000</v>
      </c>
      <c r="J19" s="808">
        <f>NAGA15!N42</f>
        <v>2724003</v>
      </c>
      <c r="K19" s="808">
        <f>NAGA15!O42</f>
        <v>4140000</v>
      </c>
      <c r="L19" s="808">
        <f>NAGA15!P42</f>
        <v>7250000</v>
      </c>
    </row>
    <row r="20" spans="1:12" s="107" customFormat="1">
      <c r="A20" s="853"/>
      <c r="B20" s="812" t="s">
        <v>710</v>
      </c>
      <c r="C20" s="808">
        <f>NANA16!E46</f>
        <v>150000</v>
      </c>
      <c r="D20" s="808">
        <f>NANA16!F46</f>
        <v>0</v>
      </c>
      <c r="E20" s="808">
        <f>NANA16!G46</f>
        <v>20000</v>
      </c>
      <c r="F20" s="808">
        <f>NANA16!H46</f>
        <v>20000</v>
      </c>
      <c r="G20" s="809" t="s">
        <v>2151</v>
      </c>
      <c r="H20" s="812" t="s">
        <v>714</v>
      </c>
      <c r="I20" s="808">
        <f>NANA16!M46</f>
        <v>6840000</v>
      </c>
      <c r="J20" s="808">
        <f>NANA16!N46</f>
        <v>3098573</v>
      </c>
      <c r="K20" s="808">
        <f>NANA16!O46</f>
        <v>4750000</v>
      </c>
      <c r="L20" s="808">
        <f>NANA16!P46</f>
        <v>7065000</v>
      </c>
    </row>
    <row r="21" spans="1:12" s="107" customFormat="1">
      <c r="A21" s="853"/>
      <c r="B21" s="812" t="s">
        <v>747</v>
      </c>
      <c r="C21" s="808">
        <f>PUNA17!E44</f>
        <v>150000</v>
      </c>
      <c r="D21" s="808">
        <f>PUNA17!F44</f>
        <v>60869</v>
      </c>
      <c r="E21" s="808">
        <f>PUNA17!G44</f>
        <v>110000</v>
      </c>
      <c r="F21" s="808">
        <f>PUNA17!H44</f>
        <v>20000</v>
      </c>
      <c r="G21" s="809" t="s">
        <v>2152</v>
      </c>
      <c r="H21" s="812" t="s">
        <v>751</v>
      </c>
      <c r="I21" s="808">
        <f>PUNA17!M44</f>
        <v>7870000</v>
      </c>
      <c r="J21" s="808">
        <f>PUNA17!N44</f>
        <v>2145402</v>
      </c>
      <c r="K21" s="808">
        <f>PUNA17!O44</f>
        <v>4470000</v>
      </c>
      <c r="L21" s="808">
        <f>PUNA17!P44</f>
        <v>7050000</v>
      </c>
    </row>
    <row r="22" spans="1:12" s="107" customFormat="1">
      <c r="A22" s="853"/>
      <c r="B22" s="812" t="s">
        <v>783</v>
      </c>
      <c r="C22" s="808">
        <f>MUMA20!E43</f>
        <v>150000</v>
      </c>
      <c r="D22" s="808">
        <f>MUMA20!F43</f>
        <v>0</v>
      </c>
      <c r="E22" s="808">
        <f>MUMA20!G43</f>
        <v>20000</v>
      </c>
      <c r="F22" s="808">
        <f>MUMA20!H43</f>
        <v>20000</v>
      </c>
      <c r="G22" s="809" t="s">
        <v>2153</v>
      </c>
      <c r="H22" s="812" t="s">
        <v>787</v>
      </c>
      <c r="I22" s="808">
        <f>MUMA20!M43</f>
        <v>7935000</v>
      </c>
      <c r="J22" s="808">
        <f>MUMA20!N43</f>
        <v>2911547</v>
      </c>
      <c r="K22" s="808">
        <f>MUMA20!O43</f>
        <v>4710000</v>
      </c>
      <c r="L22" s="808">
        <f>MUMA20!P43</f>
        <v>7120000</v>
      </c>
    </row>
    <row r="23" spans="1:12" s="107" customFormat="1">
      <c r="A23" s="853"/>
      <c r="B23" s="812" t="s">
        <v>820</v>
      </c>
      <c r="C23" s="808">
        <f>KOLHA21!E45</f>
        <v>150000</v>
      </c>
      <c r="D23" s="808">
        <f>KOLHA21!F45</f>
        <v>240</v>
      </c>
      <c r="E23" s="808">
        <f>KOLHA21!G45</f>
        <v>20000</v>
      </c>
      <c r="F23" s="808">
        <f>KOLHA21!H45</f>
        <v>20000</v>
      </c>
      <c r="G23" s="809" t="s">
        <v>2154</v>
      </c>
      <c r="H23" s="812" t="s">
        <v>824</v>
      </c>
      <c r="I23" s="808">
        <f>KOLHA21!M45</f>
        <v>7730000</v>
      </c>
      <c r="J23" s="808">
        <f>KOLHA21!N45</f>
        <v>3523618</v>
      </c>
      <c r="K23" s="808">
        <f>KOLHA21!O45</f>
        <v>5290000</v>
      </c>
      <c r="L23" s="808">
        <f>KOLHA21!P45</f>
        <v>8030000</v>
      </c>
    </row>
    <row r="24" spans="1:12">
      <c r="A24" s="853"/>
      <c r="B24" s="812" t="s">
        <v>1440</v>
      </c>
      <c r="C24" s="808">
        <f>EDUA22!E45</f>
        <v>50110000</v>
      </c>
      <c r="D24" s="808">
        <f>EDUA22!F45</f>
        <v>37657950</v>
      </c>
      <c r="E24" s="808">
        <f>EDUA22!G45</f>
        <v>40310000</v>
      </c>
      <c r="F24" s="808">
        <f>EDUA22!H45</f>
        <v>42930000</v>
      </c>
      <c r="G24" s="811" t="s">
        <v>2155</v>
      </c>
      <c r="H24" s="812" t="s">
        <v>1441</v>
      </c>
      <c r="I24" s="808">
        <f>EDUA22!M45</f>
        <v>32430000</v>
      </c>
      <c r="J24" s="808">
        <f>EDUA22!N45</f>
        <v>5972685</v>
      </c>
      <c r="K24" s="808">
        <f>EDUA22!O45</f>
        <v>22450000</v>
      </c>
      <c r="L24" s="808">
        <f>EDUA22!P45</f>
        <v>36370000</v>
      </c>
    </row>
    <row r="25" spans="1:12">
      <c r="A25" s="853"/>
      <c r="B25" s="812" t="s">
        <v>863</v>
      </c>
      <c r="C25" s="808">
        <f>HUMA23!E43</f>
        <v>468060000</v>
      </c>
      <c r="D25" s="808">
        <f>HUMA23!F43</f>
        <v>299762250</v>
      </c>
      <c r="E25" s="808">
        <f>HUMA23!G43</f>
        <v>320470000</v>
      </c>
      <c r="F25" s="808">
        <f>HUMA23!H43</f>
        <v>163140000</v>
      </c>
      <c r="G25" s="811" t="s">
        <v>2156</v>
      </c>
      <c r="H25" s="812" t="s">
        <v>888</v>
      </c>
      <c r="I25" s="808">
        <f>HUMA23!M43</f>
        <v>55500000</v>
      </c>
      <c r="J25" s="808">
        <f>HUMA23!N43</f>
        <v>6866977</v>
      </c>
      <c r="K25" s="808">
        <f>HUMA23!O43</f>
        <v>28460000</v>
      </c>
      <c r="L25" s="808">
        <f>HUMA23!P43</f>
        <v>31300000</v>
      </c>
    </row>
    <row r="26" spans="1:12">
      <c r="A26" s="853"/>
      <c r="B26" s="812" t="s">
        <v>856</v>
      </c>
      <c r="C26" s="808">
        <f>COMA24!E45</f>
        <v>211900000</v>
      </c>
      <c r="D26" s="808">
        <f>COMA24!F45</f>
        <v>127014275</v>
      </c>
      <c r="E26" s="808">
        <f>COMA24!G45</f>
        <v>135100000</v>
      </c>
      <c r="F26" s="808">
        <f>COMA24!H45</f>
        <v>137450000</v>
      </c>
      <c r="G26" s="811" t="s">
        <v>2226</v>
      </c>
      <c r="H26" s="812" t="s">
        <v>857</v>
      </c>
      <c r="I26" s="808">
        <f>COMA24!M45</f>
        <v>21830000</v>
      </c>
      <c r="J26" s="808">
        <f>COMA24!N45</f>
        <v>6589043</v>
      </c>
      <c r="K26" s="808">
        <f>COMA24!O45</f>
        <v>10130000</v>
      </c>
      <c r="L26" s="808">
        <f>COMA24!P45</f>
        <v>22620000</v>
      </c>
    </row>
    <row r="27" spans="1:12" ht="15" customHeight="1">
      <c r="A27" s="853"/>
      <c r="B27" s="812" t="s">
        <v>971</v>
      </c>
      <c r="C27" s="808">
        <f>'CONT-A25'!E80</f>
        <v>81587000</v>
      </c>
      <c r="D27" s="808">
        <f>'CONT-A25'!F80</f>
        <v>109510250</v>
      </c>
      <c r="E27" s="808">
        <f>'CONT-A25'!G80</f>
        <v>116380000</v>
      </c>
      <c r="F27" s="808">
        <f>'CONT-A25'!H80</f>
        <v>137760000</v>
      </c>
      <c r="G27" s="811" t="s">
        <v>2157</v>
      </c>
      <c r="H27" s="812" t="s">
        <v>1032</v>
      </c>
      <c r="I27" s="808">
        <f>'CONT-A25'!M80</f>
        <v>92370000</v>
      </c>
      <c r="J27" s="808">
        <f>'CONT-A25'!N80</f>
        <v>7159481</v>
      </c>
      <c r="K27" s="808">
        <f>'CONT-A25'!O80</f>
        <v>10770000</v>
      </c>
      <c r="L27" s="808">
        <f>'CONT-A25'!P80</f>
        <v>22120000</v>
      </c>
    </row>
    <row r="28" spans="1:12">
      <c r="A28" s="853"/>
      <c r="B28" s="812" t="s">
        <v>1056</v>
      </c>
      <c r="C28" s="813">
        <f>COMP.S.A26!E86</f>
        <v>43825000</v>
      </c>
      <c r="D28" s="813">
        <f>COMP.S.A26!F86</f>
        <v>19571591</v>
      </c>
      <c r="E28" s="813">
        <f>COMP.S.A26!G86</f>
        <v>21990000</v>
      </c>
      <c r="F28" s="813">
        <f>COMP.S.A26!H86</f>
        <v>52550000</v>
      </c>
      <c r="G28" s="811" t="s">
        <v>2158</v>
      </c>
      <c r="H28" s="812" t="s">
        <v>1125</v>
      </c>
      <c r="I28" s="808">
        <f>COMP.S.A26!M86</f>
        <v>22810000</v>
      </c>
      <c r="J28" s="808">
        <f>COMP.S.A26!N86</f>
        <v>4278826</v>
      </c>
      <c r="K28" s="808">
        <f>COMP.S.A26!O86</f>
        <v>12530000</v>
      </c>
      <c r="L28" s="808">
        <f>COMP.S.A26!P86</f>
        <v>16950000</v>
      </c>
    </row>
    <row r="29" spans="1:12">
      <c r="A29" s="853"/>
      <c r="B29" s="812" t="s">
        <v>1154</v>
      </c>
      <c r="C29" s="808">
        <f>SCT.THA27!E41</f>
        <v>46850000</v>
      </c>
      <c r="D29" s="808">
        <f>SCT.THA27!F41</f>
        <v>30792000</v>
      </c>
      <c r="E29" s="808">
        <f>SCT.THA27!G41</f>
        <v>33870000</v>
      </c>
      <c r="F29" s="808">
        <f>SCT.THA27!H41</f>
        <v>36110000</v>
      </c>
      <c r="G29" s="811" t="s">
        <v>2159</v>
      </c>
      <c r="H29" s="812" t="s">
        <v>1201</v>
      </c>
      <c r="I29" s="808">
        <f>SCT.THA27!M41</f>
        <v>26320000</v>
      </c>
      <c r="J29" s="808">
        <f>SCT.THA27!N41</f>
        <v>6078433</v>
      </c>
      <c r="K29" s="808">
        <f>SCT.THA27!O41</f>
        <v>9640000</v>
      </c>
      <c r="L29" s="808">
        <f>SCT.THA27!P41</f>
        <v>25940000</v>
      </c>
    </row>
    <row r="30" spans="1:12">
      <c r="A30" s="853"/>
      <c r="B30" s="812" t="s">
        <v>1232</v>
      </c>
      <c r="C30" s="808">
        <f>AGRA28!E44</f>
        <v>40550000</v>
      </c>
      <c r="D30" s="808">
        <f>AGRA28!F44</f>
        <v>37536400</v>
      </c>
      <c r="E30" s="808">
        <f>AGRA28!G44</f>
        <v>42250000</v>
      </c>
      <c r="F30" s="808">
        <f>AGRA28!H44</f>
        <v>43950000</v>
      </c>
      <c r="G30" s="811" t="s">
        <v>2160</v>
      </c>
      <c r="H30" s="812" t="s">
        <v>1252</v>
      </c>
      <c r="I30" s="808">
        <f>AGRA28!M44</f>
        <v>19470000</v>
      </c>
      <c r="J30" s="808">
        <f>AGRA28!N44</f>
        <v>5552599</v>
      </c>
      <c r="K30" s="808">
        <f>AGRA28!O44</f>
        <v>7680000</v>
      </c>
      <c r="L30" s="808">
        <f>AGRA28!P44</f>
        <v>15050000</v>
      </c>
    </row>
    <row r="31" spans="1:12" s="408" customFormat="1">
      <c r="A31" s="853"/>
      <c r="B31" s="812" t="s">
        <v>1278</v>
      </c>
      <c r="C31" s="808">
        <f>HELTHA29!E44</f>
        <v>23245000</v>
      </c>
      <c r="D31" s="808">
        <f>HELTHA29!F44</f>
        <v>21032000</v>
      </c>
      <c r="E31" s="808">
        <f>HELTHA29!G44</f>
        <v>22660000</v>
      </c>
      <c r="F31" s="808">
        <f>HELTHA29!H44</f>
        <v>36810000</v>
      </c>
      <c r="G31" s="809" t="s">
        <v>2161</v>
      </c>
      <c r="H31" s="812" t="s">
        <v>1309</v>
      </c>
      <c r="I31" s="808">
        <f>HELTHA29!M44</f>
        <v>11940000</v>
      </c>
      <c r="J31" s="808">
        <f>HELTHA29!N44</f>
        <v>2297315</v>
      </c>
      <c r="K31" s="808">
        <f>HELTHA29!O44</f>
        <v>3790000</v>
      </c>
      <c r="L31" s="808">
        <f>HELTHA29!P44</f>
        <v>7660000</v>
      </c>
    </row>
    <row r="32" spans="1:12">
      <c r="A32" s="853"/>
      <c r="B32" s="812" t="s">
        <v>1337</v>
      </c>
      <c r="C32" s="808">
        <f>'ASD A30'!E43</f>
        <v>14380000</v>
      </c>
      <c r="D32" s="808">
        <f>'ASD A30'!F43</f>
        <v>5260800</v>
      </c>
      <c r="E32" s="808">
        <f>'ASD A30'!G43</f>
        <v>6290000</v>
      </c>
      <c r="F32" s="808">
        <f>'ASD A30'!H43</f>
        <v>5840000</v>
      </c>
      <c r="G32" s="811" t="s">
        <v>2162</v>
      </c>
      <c r="H32" s="812" t="s">
        <v>1354</v>
      </c>
      <c r="I32" s="808">
        <f>'ASD A30'!M43</f>
        <v>11920000</v>
      </c>
      <c r="J32" s="808">
        <f>'ASD A30'!N43</f>
        <v>4542671</v>
      </c>
      <c r="K32" s="808">
        <f>'ASD A30'!O43</f>
        <v>6640000</v>
      </c>
      <c r="L32" s="808">
        <f>'ASD A30'!P43</f>
        <v>11960000</v>
      </c>
    </row>
    <row r="33" spans="1:12">
      <c r="A33" s="853"/>
      <c r="B33" s="812" t="s">
        <v>1373</v>
      </c>
      <c r="C33" s="808">
        <f>'KVK A31'!E44</f>
        <v>1500000</v>
      </c>
      <c r="D33" s="808">
        <f>'KVK A31'!F44</f>
        <v>491281</v>
      </c>
      <c r="E33" s="808">
        <f>'KVK A31'!G44</f>
        <v>700000</v>
      </c>
      <c r="F33" s="808">
        <f>'KVK A31'!H44</f>
        <v>5300000</v>
      </c>
      <c r="G33" s="811" t="s">
        <v>2163</v>
      </c>
      <c r="H33" s="812" t="s">
        <v>1411</v>
      </c>
      <c r="I33" s="808">
        <f>'KVK A31'!M44</f>
        <v>12360000</v>
      </c>
      <c r="J33" s="808">
        <f>'KVK A31'!N44</f>
        <v>6459674</v>
      </c>
      <c r="K33" s="808">
        <f>'KVK A31'!O44</f>
        <v>8750000</v>
      </c>
      <c r="L33" s="808">
        <f>'KVK A31'!P44</f>
        <v>10930000</v>
      </c>
    </row>
    <row r="34" spans="1:12" ht="15.6" customHeight="1">
      <c r="A34" s="853"/>
      <c r="B34" s="814" t="s">
        <v>1</v>
      </c>
      <c r="C34" s="815">
        <f>SUM(C5:C33)</f>
        <v>1735997000</v>
      </c>
      <c r="D34" s="815">
        <f t="shared" ref="D34:F34" si="0">SUM(D5:D33)</f>
        <v>1164701912</v>
      </c>
      <c r="E34" s="815">
        <f t="shared" si="0"/>
        <v>1230330000</v>
      </c>
      <c r="F34" s="815">
        <f t="shared" si="0"/>
        <v>1370080000</v>
      </c>
      <c r="G34" s="816" t="s">
        <v>1</v>
      </c>
      <c r="H34" s="817"/>
      <c r="I34" s="815">
        <f t="shared" ref="I34:L34" si="1">SUM(I5:I33)</f>
        <v>2667795000</v>
      </c>
      <c r="J34" s="815">
        <f t="shared" si="1"/>
        <v>845620811</v>
      </c>
      <c r="K34" s="815">
        <f t="shared" si="1"/>
        <v>1740850000</v>
      </c>
      <c r="L34" s="815">
        <f t="shared" si="1"/>
        <v>2806010000</v>
      </c>
    </row>
    <row r="35" spans="1:12" ht="39.6" customHeight="1">
      <c r="B35" s="860" t="s">
        <v>3463</v>
      </c>
      <c r="C35" s="860"/>
      <c r="D35" s="860"/>
      <c r="E35" s="860"/>
      <c r="F35" s="860"/>
      <c r="G35" s="860"/>
      <c r="H35" s="860"/>
      <c r="I35" s="860"/>
      <c r="J35" s="860"/>
      <c r="K35" s="860"/>
      <c r="L35" s="860"/>
    </row>
    <row r="36" spans="1:12">
      <c r="B36" s="861" t="s">
        <v>29</v>
      </c>
      <c r="C36" s="861"/>
      <c r="D36" s="862"/>
      <c r="E36" s="862"/>
      <c r="F36" s="407"/>
      <c r="G36" s="818"/>
      <c r="H36" s="863" t="s">
        <v>2165</v>
      </c>
      <c r="I36" s="863"/>
      <c r="J36" s="863"/>
      <c r="K36" s="26"/>
      <c r="L36" s="407"/>
    </row>
    <row r="37" spans="1:12" ht="47.25" customHeight="1">
      <c r="A37" s="864" t="s">
        <v>3462</v>
      </c>
      <c r="B37" s="819" t="s">
        <v>1631</v>
      </c>
      <c r="C37" s="112" t="s">
        <v>2793</v>
      </c>
      <c r="D37" s="94" t="s">
        <v>3113</v>
      </c>
      <c r="E37" s="820" t="s">
        <v>2770</v>
      </c>
      <c r="F37" s="820" t="s">
        <v>2771</v>
      </c>
      <c r="G37" s="821" t="s">
        <v>2137</v>
      </c>
      <c r="H37" s="819" t="s">
        <v>1631</v>
      </c>
      <c r="I37" s="112" t="s">
        <v>2793</v>
      </c>
      <c r="J37" s="820" t="s">
        <v>3113</v>
      </c>
      <c r="K37" s="820" t="s">
        <v>2770</v>
      </c>
      <c r="L37" s="820" t="s">
        <v>2771</v>
      </c>
    </row>
    <row r="38" spans="1:12" ht="14.45" customHeight="1">
      <c r="A38" s="853"/>
      <c r="B38" s="822">
        <v>1</v>
      </c>
      <c r="C38" s="822">
        <v>2</v>
      </c>
      <c r="D38" s="822">
        <v>3</v>
      </c>
      <c r="E38" s="822">
        <v>4</v>
      </c>
      <c r="F38" s="822">
        <v>6</v>
      </c>
      <c r="G38" s="823">
        <v>7</v>
      </c>
      <c r="H38" s="822">
        <v>8</v>
      </c>
      <c r="I38" s="822">
        <v>9</v>
      </c>
      <c r="J38" s="822">
        <v>10</v>
      </c>
      <c r="K38" s="822">
        <v>11</v>
      </c>
      <c r="L38" s="822">
        <v>13</v>
      </c>
    </row>
    <row r="39" spans="1:12" ht="14.45" customHeight="1">
      <c r="A39" s="853"/>
      <c r="B39" s="807" t="s">
        <v>2316</v>
      </c>
      <c r="C39" s="824">
        <f>'PART B'!C8</f>
        <v>695000000</v>
      </c>
      <c r="D39" s="824">
        <f>'PART B'!D8</f>
        <v>526072197</v>
      </c>
      <c r="E39" s="824">
        <f>'PART B'!E8</f>
        <v>634300000</v>
      </c>
      <c r="F39" s="824">
        <f>'PART B'!F8</f>
        <v>688100000</v>
      </c>
      <c r="G39" s="825" t="s">
        <v>2317</v>
      </c>
      <c r="H39" s="826" t="s">
        <v>2318</v>
      </c>
      <c r="I39" s="824">
        <f>'PART B'!I8</f>
        <v>845000000</v>
      </c>
      <c r="J39" s="824">
        <f>'PART B'!J8</f>
        <v>589441000</v>
      </c>
      <c r="K39" s="824">
        <f>'PART B'!K8</f>
        <v>689450000</v>
      </c>
      <c r="L39" s="824">
        <f>'PART B'!L8</f>
        <v>688100000</v>
      </c>
    </row>
    <row r="40" spans="1:12" ht="14.45" customHeight="1">
      <c r="A40" s="853"/>
      <c r="B40" s="807" t="s">
        <v>2319</v>
      </c>
      <c r="C40" s="824">
        <f>'PART B'!C13</f>
        <v>2962700000</v>
      </c>
      <c r="D40" s="824">
        <f>'PART B'!D13</f>
        <v>3034628990</v>
      </c>
      <c r="E40" s="824">
        <f>'PART B'!E13</f>
        <v>3034640000</v>
      </c>
      <c r="F40" s="824">
        <f>'PART B'!F13</f>
        <v>4327390000</v>
      </c>
      <c r="G40" s="825" t="s">
        <v>1722</v>
      </c>
      <c r="H40" s="826" t="s">
        <v>2320</v>
      </c>
      <c r="I40" s="824">
        <f>'PART B'!I13</f>
        <v>4402700000</v>
      </c>
      <c r="J40" s="824">
        <f>'PART B'!J13</f>
        <v>2871608000</v>
      </c>
      <c r="K40" s="824">
        <f>'PART B'!K13</f>
        <v>3341810000</v>
      </c>
      <c r="L40" s="824">
        <f>'PART B'!L13</f>
        <v>4337390000</v>
      </c>
    </row>
    <row r="41" spans="1:12" ht="14.45" customHeight="1">
      <c r="A41" s="853"/>
      <c r="B41" s="807" t="s">
        <v>2321</v>
      </c>
      <c r="C41" s="824">
        <f>'PART B'!C18</f>
        <v>58300000</v>
      </c>
      <c r="D41" s="824">
        <f>'PART B'!D18</f>
        <v>55305527</v>
      </c>
      <c r="E41" s="824">
        <f>'PART B'!E18</f>
        <v>56310000</v>
      </c>
      <c r="F41" s="824">
        <f>'PART B'!F18</f>
        <v>64500000</v>
      </c>
      <c r="G41" s="825" t="s">
        <v>2322</v>
      </c>
      <c r="H41" s="826" t="s">
        <v>2323</v>
      </c>
      <c r="I41" s="824">
        <f>'PART B'!I18</f>
        <v>108300000</v>
      </c>
      <c r="J41" s="824">
        <f>'PART B'!J18</f>
        <v>58067600</v>
      </c>
      <c r="K41" s="824">
        <f>'PART B'!K18</f>
        <v>58080000</v>
      </c>
      <c r="L41" s="824">
        <f>'PART B'!L18</f>
        <v>64500000</v>
      </c>
    </row>
    <row r="42" spans="1:12" ht="14.45" customHeight="1">
      <c r="A42" s="853"/>
      <c r="B42" s="807" t="s">
        <v>2324</v>
      </c>
      <c r="C42" s="824">
        <f>'PART B'!C24</f>
        <v>11800000</v>
      </c>
      <c r="D42" s="824">
        <f>'PART B'!D24</f>
        <v>1776789</v>
      </c>
      <c r="E42" s="824">
        <f>'PART B'!E24</f>
        <v>1790000</v>
      </c>
      <c r="F42" s="824">
        <f>'PART B'!F24</f>
        <v>12060000</v>
      </c>
      <c r="G42" s="825" t="s">
        <v>2325</v>
      </c>
      <c r="H42" s="826" t="s">
        <v>2326</v>
      </c>
      <c r="I42" s="824">
        <f>'PART B'!I24</f>
        <v>13600000</v>
      </c>
      <c r="J42" s="824">
        <f>'PART B'!J24</f>
        <v>1778000</v>
      </c>
      <c r="K42" s="824">
        <f>'PART B'!K24</f>
        <v>2580000</v>
      </c>
      <c r="L42" s="824">
        <f>'PART B'!L24</f>
        <v>12860000</v>
      </c>
    </row>
    <row r="43" spans="1:12" ht="14.45" customHeight="1">
      <c r="A43" s="853"/>
      <c r="B43" s="807" t="s">
        <v>2327</v>
      </c>
      <c r="C43" s="824">
        <f>'PART B'!C29</f>
        <v>62100000</v>
      </c>
      <c r="D43" s="824">
        <f>'PART B'!D29</f>
        <v>52194795</v>
      </c>
      <c r="E43" s="824">
        <f>'PART B'!E29</f>
        <v>52700000</v>
      </c>
      <c r="F43" s="824">
        <f>'PART B'!F29</f>
        <v>55720000</v>
      </c>
      <c r="G43" s="825" t="s">
        <v>2328</v>
      </c>
      <c r="H43" s="826" t="s">
        <v>2329</v>
      </c>
      <c r="I43" s="824">
        <f>'PART B'!I29</f>
        <v>72100000</v>
      </c>
      <c r="J43" s="824">
        <f>'PART B'!J29</f>
        <v>54313000</v>
      </c>
      <c r="K43" s="824">
        <f>'PART B'!K29</f>
        <v>54820000</v>
      </c>
      <c r="L43" s="824">
        <f>'PART B'!L29</f>
        <v>55720000</v>
      </c>
    </row>
    <row r="44" spans="1:12" ht="14.45" customHeight="1">
      <c r="A44" s="853"/>
      <c r="B44" s="827" t="s">
        <v>2330</v>
      </c>
      <c r="C44" s="824">
        <f>'PART B'!C35</f>
        <v>10200000</v>
      </c>
      <c r="D44" s="824">
        <f>'PART B'!D35</f>
        <v>532619</v>
      </c>
      <c r="E44" s="824">
        <f>'PART B'!E35</f>
        <v>640000</v>
      </c>
      <c r="F44" s="824">
        <f>'PART B'!F35</f>
        <v>9550000</v>
      </c>
      <c r="G44" s="824" t="s">
        <v>2331</v>
      </c>
      <c r="H44" s="824" t="s">
        <v>2332</v>
      </c>
      <c r="I44" s="824">
        <f>'PART B'!I35</f>
        <v>10700000</v>
      </c>
      <c r="J44" s="824">
        <f>'PART B'!J35</f>
        <v>1175660</v>
      </c>
      <c r="K44" s="824">
        <f>'PART B'!K35</f>
        <v>1280000</v>
      </c>
      <c r="L44" s="824">
        <f>'PART B'!L35</f>
        <v>9550000</v>
      </c>
    </row>
    <row r="45" spans="1:12" ht="14.45" customHeight="1">
      <c r="A45" s="853"/>
      <c r="B45" s="827" t="s">
        <v>2333</v>
      </c>
      <c r="C45" s="824">
        <f>'PART B'!C40</f>
        <v>323500000</v>
      </c>
      <c r="D45" s="824">
        <f>'PART B'!D40</f>
        <v>145743362</v>
      </c>
      <c r="E45" s="824">
        <f>'PART B'!E40</f>
        <v>146750000</v>
      </c>
      <c r="F45" s="824">
        <f>'PART B'!F40</f>
        <v>398690000</v>
      </c>
      <c r="G45" s="824" t="s">
        <v>2334</v>
      </c>
      <c r="H45" s="824" t="s">
        <v>2335</v>
      </c>
      <c r="I45" s="824">
        <f>'PART B'!I40</f>
        <v>373500000</v>
      </c>
      <c r="J45" s="824">
        <f>'PART B'!J40</f>
        <v>204021000</v>
      </c>
      <c r="K45" s="824">
        <f>'PART B'!K40</f>
        <v>205020000</v>
      </c>
      <c r="L45" s="824">
        <f>'PART B'!L40</f>
        <v>398690000</v>
      </c>
    </row>
    <row r="46" spans="1:12" ht="14.45" customHeight="1">
      <c r="A46" s="853"/>
      <c r="B46" s="827" t="s">
        <v>2336</v>
      </c>
      <c r="C46" s="824">
        <f>'PART B'!C46</f>
        <v>51800000</v>
      </c>
      <c r="D46" s="824">
        <f>'PART B'!D46</f>
        <v>49414165</v>
      </c>
      <c r="E46" s="824">
        <f>'PART B'!E46</f>
        <v>49920000</v>
      </c>
      <c r="F46" s="824">
        <f>'PART B'!F46</f>
        <v>41750000</v>
      </c>
      <c r="G46" s="824" t="s">
        <v>2337</v>
      </c>
      <c r="H46" s="824" t="s">
        <v>2338</v>
      </c>
      <c r="I46" s="824">
        <f>'PART B'!I46</f>
        <v>61800000</v>
      </c>
      <c r="J46" s="824">
        <f>'PART B'!J46</f>
        <v>50477000</v>
      </c>
      <c r="K46" s="824">
        <f>'PART B'!K46</f>
        <v>50980000</v>
      </c>
      <c r="L46" s="824">
        <f>'PART B'!L46</f>
        <v>41750000</v>
      </c>
    </row>
    <row r="47" spans="1:12" ht="14.45" customHeight="1">
      <c r="A47" s="853"/>
      <c r="B47" s="827" t="s">
        <v>2339</v>
      </c>
      <c r="C47" s="824">
        <f>'PART B'!C52</f>
        <v>54700000</v>
      </c>
      <c r="D47" s="824">
        <f>'PART B'!D52</f>
        <v>53975602</v>
      </c>
      <c r="E47" s="824">
        <f>'PART B'!E52</f>
        <v>55980000</v>
      </c>
      <c r="F47" s="824">
        <f>'PART B'!F52</f>
        <v>60140000</v>
      </c>
      <c r="G47" s="824" t="s">
        <v>2340</v>
      </c>
      <c r="H47" s="824" t="s">
        <v>2341</v>
      </c>
      <c r="I47" s="824">
        <f>'PART B'!I52</f>
        <v>104700000</v>
      </c>
      <c r="J47" s="824">
        <f>'PART B'!J52</f>
        <v>54618660</v>
      </c>
      <c r="K47" s="824">
        <f>'PART B'!K52</f>
        <v>54630000</v>
      </c>
      <c r="L47" s="824">
        <f>'PART B'!L52</f>
        <v>60140000</v>
      </c>
    </row>
    <row r="48" spans="1:12" ht="14.45" customHeight="1">
      <c r="A48" s="853"/>
      <c r="B48" s="827" t="s">
        <v>2342</v>
      </c>
      <c r="C48" s="824">
        <f>'PART B'!C58</f>
        <v>4900000</v>
      </c>
      <c r="D48" s="824">
        <f>'PART B'!D58</f>
        <v>0</v>
      </c>
      <c r="E48" s="824">
        <f>'PART B'!E58</f>
        <v>5000000</v>
      </c>
      <c r="F48" s="824">
        <f>'PART B'!F58</f>
        <v>5350000</v>
      </c>
      <c r="G48" s="824" t="s">
        <v>2343</v>
      </c>
      <c r="H48" s="824" t="s">
        <v>2344</v>
      </c>
      <c r="I48" s="824">
        <f>'PART B'!I58</f>
        <v>4900000</v>
      </c>
      <c r="J48" s="824">
        <f>'PART B'!J58</f>
        <v>0</v>
      </c>
      <c r="K48" s="824">
        <f>'PART B'!K58</f>
        <v>5000000</v>
      </c>
      <c r="L48" s="824">
        <f>'PART B'!L58</f>
        <v>5350000</v>
      </c>
    </row>
    <row r="49" spans="1:12" ht="14.45" customHeight="1">
      <c r="A49" s="853"/>
      <c r="B49" s="827" t="s">
        <v>2345</v>
      </c>
      <c r="C49" s="824">
        <f>'PART B'!C64</f>
        <v>11900000</v>
      </c>
      <c r="D49" s="824">
        <f>'PART B'!D64</f>
        <v>5326190</v>
      </c>
      <c r="E49" s="824">
        <f>'PART B'!E64</f>
        <v>5430000</v>
      </c>
      <c r="F49" s="824">
        <f>'PART B'!F64</f>
        <v>5840000</v>
      </c>
      <c r="G49" s="824" t="s">
        <v>2346</v>
      </c>
      <c r="H49" s="824" t="s">
        <v>2347</v>
      </c>
      <c r="I49" s="824">
        <f>'PART B'!I64</f>
        <v>16900000</v>
      </c>
      <c r="J49" s="824">
        <f>'PART B'!J64</f>
        <v>11750126</v>
      </c>
      <c r="K49" s="824">
        <f>'PART B'!K64</f>
        <v>11850000</v>
      </c>
      <c r="L49" s="824">
        <f>'PART B'!L64</f>
        <v>5840000</v>
      </c>
    </row>
    <row r="50" spans="1:12" ht="14.45" customHeight="1">
      <c r="A50" s="853"/>
      <c r="B50" s="827" t="s">
        <v>2348</v>
      </c>
      <c r="C50" s="824">
        <f>'PART B'!C69</f>
        <v>3600000</v>
      </c>
      <c r="D50" s="824">
        <f>'PART B'!D69</f>
        <v>1065238</v>
      </c>
      <c r="E50" s="824">
        <f>'PART B'!E69</f>
        <v>1570000</v>
      </c>
      <c r="F50" s="824">
        <f>'PART B'!F69</f>
        <v>14560000</v>
      </c>
      <c r="G50" s="824" t="s">
        <v>2349</v>
      </c>
      <c r="H50" s="824" t="s">
        <v>2350</v>
      </c>
      <c r="I50" s="824">
        <f>'PART B'!I69</f>
        <v>4600000</v>
      </c>
      <c r="J50" s="824">
        <f>'PART B'!J69</f>
        <v>13505320</v>
      </c>
      <c r="K50" s="824">
        <f>'PART B'!K69</f>
        <v>14005000</v>
      </c>
      <c r="L50" s="824">
        <f>'PART B'!L69</f>
        <v>14560000</v>
      </c>
    </row>
    <row r="51" spans="1:12" ht="14.45" customHeight="1">
      <c r="A51" s="853"/>
      <c r="B51" s="827" t="s">
        <v>2351</v>
      </c>
      <c r="C51" s="824">
        <f>'PART B'!C75</f>
        <v>15000000</v>
      </c>
      <c r="D51" s="824">
        <f>'PART B'!D75</f>
        <v>13745450</v>
      </c>
      <c r="E51" s="824">
        <f>'PART B'!E75</f>
        <v>14260000</v>
      </c>
      <c r="F51" s="824">
        <f>'PART B'!F75</f>
        <v>1650000</v>
      </c>
      <c r="G51" s="824" t="s">
        <v>2352</v>
      </c>
      <c r="H51" s="824" t="s">
        <v>2353</v>
      </c>
      <c r="I51" s="824">
        <f>'PART B'!I75</f>
        <v>16000000</v>
      </c>
      <c r="J51" s="824">
        <f>'PART B'!J75</f>
        <v>14877320</v>
      </c>
      <c r="K51" s="824">
        <f>'PART B'!K75</f>
        <v>15377000</v>
      </c>
      <c r="L51" s="824">
        <f>'PART B'!L75</f>
        <v>1650000</v>
      </c>
    </row>
    <row r="52" spans="1:12" ht="14.45" customHeight="1">
      <c r="A52" s="853"/>
      <c r="B52" s="827" t="s">
        <v>2354</v>
      </c>
      <c r="C52" s="824">
        <f>'PART B'!C82</f>
        <v>96100000</v>
      </c>
      <c r="D52" s="824">
        <f>'PART B'!D82</f>
        <v>90884177</v>
      </c>
      <c r="E52" s="824">
        <f>'PART B'!E82</f>
        <v>91390000</v>
      </c>
      <c r="F52" s="824">
        <f>'PART B'!F82</f>
        <v>74170000</v>
      </c>
      <c r="G52" s="824" t="s">
        <v>2447</v>
      </c>
      <c r="H52" s="824" t="s">
        <v>2355</v>
      </c>
      <c r="I52" s="824">
        <f>'PART B'!I82</f>
        <v>121100000</v>
      </c>
      <c r="J52" s="824">
        <f>'PART B'!J82</f>
        <v>91942000</v>
      </c>
      <c r="K52" s="824">
        <f>'PART B'!K82</f>
        <v>92940000</v>
      </c>
      <c r="L52" s="824">
        <f>'PART B'!L82</f>
        <v>74670000</v>
      </c>
    </row>
    <row r="53" spans="1:12" ht="14.45" customHeight="1">
      <c r="A53" s="853"/>
      <c r="B53" s="827" t="s">
        <v>2356</v>
      </c>
      <c r="C53" s="824">
        <f>'PART B'!C89</f>
        <v>2300000</v>
      </c>
      <c r="D53" s="824">
        <f>'PART B'!D89</f>
        <v>106524</v>
      </c>
      <c r="E53" s="824">
        <f>'PART B'!E89</f>
        <v>610000</v>
      </c>
      <c r="F53" s="824">
        <f>'PART B'!F89</f>
        <v>2580000</v>
      </c>
      <c r="G53" s="824" t="s">
        <v>1783</v>
      </c>
      <c r="H53" s="824" t="s">
        <v>2357</v>
      </c>
      <c r="I53" s="824">
        <f>'PART B'!I89</f>
        <v>2400000</v>
      </c>
      <c r="J53" s="824">
        <f>'PART B'!J89</f>
        <v>235532</v>
      </c>
      <c r="K53" s="824">
        <f>'PART B'!K89</f>
        <v>740000</v>
      </c>
      <c r="L53" s="824">
        <f>'PART B'!L89</f>
        <v>2580000</v>
      </c>
    </row>
    <row r="54" spans="1:12" ht="14.45" customHeight="1">
      <c r="A54" s="853"/>
      <c r="B54" s="827" t="s">
        <v>2358</v>
      </c>
      <c r="C54" s="824">
        <f>'PART B'!C102</f>
        <v>3460000</v>
      </c>
      <c r="D54" s="824">
        <f>'PART B'!D102</f>
        <v>3471813</v>
      </c>
      <c r="E54" s="824">
        <f>'PART B'!E102</f>
        <v>3500000</v>
      </c>
      <c r="F54" s="824">
        <f>'PART B'!F102</f>
        <v>210000</v>
      </c>
      <c r="G54" s="824" t="s">
        <v>2448</v>
      </c>
      <c r="H54" s="824" t="s">
        <v>2359</v>
      </c>
      <c r="I54" s="824">
        <f>'PART B'!I102</f>
        <v>3300000</v>
      </c>
      <c r="J54" s="824">
        <f>'PART B'!J102</f>
        <v>1349622</v>
      </c>
      <c r="K54" s="824">
        <f>'PART B'!K102</f>
        <v>1470000</v>
      </c>
      <c r="L54" s="824">
        <f>'PART B'!L102</f>
        <v>4810000</v>
      </c>
    </row>
    <row r="55" spans="1:12" ht="14.45" customHeight="1">
      <c r="A55" s="853"/>
      <c r="B55" s="827" t="s">
        <v>2360</v>
      </c>
      <c r="C55" s="824">
        <f>'PART B'!C107</f>
        <v>2200000</v>
      </c>
      <c r="D55" s="824">
        <f>'PART B'!D107</f>
        <v>1092275</v>
      </c>
      <c r="E55" s="824">
        <f>'PART B'!E107</f>
        <v>1090000</v>
      </c>
      <c r="F55" s="824">
        <f>'PART B'!F107</f>
        <v>2920000</v>
      </c>
      <c r="G55" s="824" t="s">
        <v>2449</v>
      </c>
      <c r="H55" s="824" t="s">
        <v>2361</v>
      </c>
      <c r="I55" s="824">
        <f>'PART B'!I107</f>
        <v>2300000</v>
      </c>
      <c r="J55" s="824">
        <f>'PART B'!J107</f>
        <v>2126532</v>
      </c>
      <c r="K55" s="824">
        <f>'PART B'!K107</f>
        <v>2130000</v>
      </c>
      <c r="L55" s="824">
        <f>'PART B'!L107</f>
        <v>2920000</v>
      </c>
    </row>
    <row r="56" spans="1:12" ht="14.45" customHeight="1">
      <c r="A56" s="853"/>
      <c r="B56" s="827" t="s">
        <v>2362</v>
      </c>
      <c r="C56" s="824">
        <f>'PART B'!C113</f>
        <v>1400000</v>
      </c>
      <c r="D56" s="824">
        <f>'PART B'!D113</f>
        <v>670031</v>
      </c>
      <c r="E56" s="824">
        <f>'PART B'!E113</f>
        <v>780000</v>
      </c>
      <c r="F56" s="824">
        <f>'PART B'!F113</f>
        <v>1640000</v>
      </c>
      <c r="G56" s="824" t="s">
        <v>2363</v>
      </c>
      <c r="H56" s="824" t="s">
        <v>2364</v>
      </c>
      <c r="I56" s="824">
        <f>'PART B'!I113</f>
        <v>1500000</v>
      </c>
      <c r="J56" s="824">
        <f>'PART B'!J113</f>
        <v>1253532</v>
      </c>
      <c r="K56" s="824">
        <f>'PART B'!K113</f>
        <v>1360000</v>
      </c>
      <c r="L56" s="824">
        <f>'PART B'!L113</f>
        <v>1640000</v>
      </c>
    </row>
    <row r="57" spans="1:12" ht="14.45" customHeight="1">
      <c r="A57" s="853"/>
      <c r="B57" s="827" t="s">
        <v>2365</v>
      </c>
      <c r="C57" s="824">
        <f>'PART B'!C118</f>
        <v>1400000</v>
      </c>
      <c r="D57" s="824">
        <f>'PART B'!D118</f>
        <v>670031</v>
      </c>
      <c r="E57" s="824">
        <f>'PART B'!E118</f>
        <v>780000</v>
      </c>
      <c r="F57" s="824">
        <f>'PART B'!F118</f>
        <v>1640000</v>
      </c>
      <c r="G57" s="824" t="s">
        <v>2446</v>
      </c>
      <c r="H57" s="824" t="s">
        <v>2366</v>
      </c>
      <c r="I57" s="824">
        <f>'PART B'!I118</f>
        <v>1500000</v>
      </c>
      <c r="J57" s="824">
        <f>'PART B'!J118</f>
        <v>1258718</v>
      </c>
      <c r="K57" s="824">
        <f>'PART B'!K118</f>
        <v>1360000</v>
      </c>
      <c r="L57" s="824">
        <f>'PART B'!L118</f>
        <v>1640000</v>
      </c>
    </row>
    <row r="58" spans="1:12" ht="14.45" customHeight="1">
      <c r="A58" s="853"/>
      <c r="B58" s="827" t="s">
        <v>2367</v>
      </c>
      <c r="C58" s="824">
        <f>'PART B'!C125</f>
        <v>53900000</v>
      </c>
      <c r="D58" s="824">
        <f>'PART B'!D125</f>
        <v>53754340</v>
      </c>
      <c r="E58" s="824">
        <f>'PART B'!E125</f>
        <v>53860000</v>
      </c>
      <c r="F58" s="824">
        <f>'PART B'!F125</f>
        <v>31710000</v>
      </c>
      <c r="G58" s="824" t="s">
        <v>2445</v>
      </c>
      <c r="H58" s="824" t="s">
        <v>2368</v>
      </c>
      <c r="I58" s="824">
        <f>'PART B'!I125</f>
        <v>55480000</v>
      </c>
      <c r="J58" s="824">
        <f>'PART B'!J125</f>
        <v>53755000</v>
      </c>
      <c r="K58" s="824">
        <f>'PART B'!K125</f>
        <v>54160000</v>
      </c>
      <c r="L58" s="824">
        <f>'PART B'!L125</f>
        <v>32010000</v>
      </c>
    </row>
    <row r="59" spans="1:12" ht="14.45" customHeight="1">
      <c r="A59" s="853"/>
      <c r="B59" s="827" t="s">
        <v>2369</v>
      </c>
      <c r="C59" s="824">
        <f>'PART B'!C132</f>
        <v>23200000</v>
      </c>
      <c r="D59" s="824">
        <f>'PART B'!D132</f>
        <v>23178132</v>
      </c>
      <c r="E59" s="824">
        <f>'PART B'!E132</f>
        <v>23680000</v>
      </c>
      <c r="F59" s="824">
        <f>'PART B'!F132</f>
        <v>25910000</v>
      </c>
      <c r="G59" s="824" t="s">
        <v>2370</v>
      </c>
      <c r="H59" s="824" t="s">
        <v>2371</v>
      </c>
      <c r="I59" s="824">
        <f>'PART B'!I132</f>
        <v>33200000</v>
      </c>
      <c r="J59" s="824">
        <f>'PART B'!J132</f>
        <v>28449000</v>
      </c>
      <c r="K59" s="824">
        <f>'PART B'!K132</f>
        <v>28950000</v>
      </c>
      <c r="L59" s="824">
        <f>'PART B'!L132</f>
        <v>25910000</v>
      </c>
    </row>
    <row r="60" spans="1:12" ht="14.45" customHeight="1">
      <c r="A60" s="853"/>
      <c r="B60" s="827" t="s">
        <v>2372</v>
      </c>
      <c r="C60" s="824">
        <f>'PART B'!C138</f>
        <v>54500000</v>
      </c>
      <c r="D60" s="824">
        <f>'PART B'!D138</f>
        <v>43410219</v>
      </c>
      <c r="E60" s="824">
        <f>'PART B'!E138</f>
        <v>43920000</v>
      </c>
      <c r="F60" s="824">
        <f>'PART B'!F138</f>
        <v>71630000</v>
      </c>
      <c r="G60" s="824" t="s">
        <v>2373</v>
      </c>
      <c r="H60" s="824" t="s">
        <v>2374</v>
      </c>
      <c r="I60" s="824">
        <f>'PART B'!I138</f>
        <v>55000000</v>
      </c>
      <c r="J60" s="824">
        <f>'PART B'!J138</f>
        <v>54011000</v>
      </c>
      <c r="K60" s="824">
        <f>'PART B'!K138</f>
        <v>54510000</v>
      </c>
      <c r="L60" s="824">
        <f>'PART B'!L138</f>
        <v>71630000</v>
      </c>
    </row>
    <row r="61" spans="1:12" ht="14.45" customHeight="1">
      <c r="A61" s="853"/>
      <c r="B61" s="827" t="s">
        <v>2375</v>
      </c>
      <c r="C61" s="824">
        <f>'PART B'!C145</f>
        <v>6700000</v>
      </c>
      <c r="D61" s="824">
        <f>'PART B'!D145</f>
        <v>1065238</v>
      </c>
      <c r="E61" s="824">
        <f>'PART B'!E145</f>
        <v>1170000</v>
      </c>
      <c r="F61" s="824">
        <f>'PART B'!F145</f>
        <v>23000000</v>
      </c>
      <c r="G61" s="824" t="s">
        <v>2376</v>
      </c>
      <c r="H61" s="824" t="s">
        <v>2377</v>
      </c>
      <c r="I61" s="824">
        <f>'PART B'!I145</f>
        <v>7700000</v>
      </c>
      <c r="J61" s="824">
        <f>'PART B'!J145</f>
        <v>16210000</v>
      </c>
      <c r="K61" s="824">
        <f>'PART B'!K145</f>
        <v>16310000</v>
      </c>
      <c r="L61" s="824">
        <f>'PART B'!L145</f>
        <v>23000000</v>
      </c>
    </row>
    <row r="62" spans="1:12" ht="14.45" customHeight="1">
      <c r="A62" s="853"/>
      <c r="B62" s="827" t="s">
        <v>2378</v>
      </c>
      <c r="C62" s="824">
        <f>'PART B'!C151</f>
        <v>5600000</v>
      </c>
      <c r="D62" s="824">
        <f>'PART B'!D151</f>
        <v>3348452</v>
      </c>
      <c r="E62" s="824">
        <f>'PART B'!E151</f>
        <v>3460000</v>
      </c>
      <c r="F62" s="824">
        <f>'PART B'!F151</f>
        <v>5860000</v>
      </c>
      <c r="G62" s="824" t="s">
        <v>2379</v>
      </c>
      <c r="H62" s="824" t="s">
        <v>2380</v>
      </c>
      <c r="I62" s="824">
        <f>'PART B'!I151</f>
        <v>5700000</v>
      </c>
      <c r="J62" s="824">
        <f>'PART B'!J151</f>
        <v>4406000</v>
      </c>
      <c r="K62" s="824">
        <f>'PART B'!K151</f>
        <v>4510000</v>
      </c>
      <c r="L62" s="824">
        <f>'PART B'!L151</f>
        <v>5860000</v>
      </c>
    </row>
    <row r="63" spans="1:12" ht="14.45" customHeight="1">
      <c r="A63" s="853"/>
      <c r="B63" s="827" t="s">
        <v>2381</v>
      </c>
      <c r="C63" s="824">
        <f>'PART B'!C157</f>
        <v>26800000</v>
      </c>
      <c r="D63" s="824">
        <f>'PART B'!D157</f>
        <v>26725374</v>
      </c>
      <c r="E63" s="824">
        <f>'PART B'!E157</f>
        <v>26830000</v>
      </c>
      <c r="F63" s="824">
        <f>'PART B'!F157</f>
        <v>16780000</v>
      </c>
      <c r="G63" s="824" t="s">
        <v>2382</v>
      </c>
      <c r="H63" s="824" t="s">
        <v>2383</v>
      </c>
      <c r="I63" s="824">
        <f>'PART B'!I157</f>
        <v>26900000</v>
      </c>
      <c r="J63" s="824">
        <f>'PART B'!J157</f>
        <v>26726000</v>
      </c>
      <c r="K63" s="824">
        <f>'PART B'!K157</f>
        <v>26830000</v>
      </c>
      <c r="L63" s="824">
        <f>'PART B'!L157</f>
        <v>16780000</v>
      </c>
    </row>
    <row r="64" spans="1:12" ht="14.45" customHeight="1">
      <c r="A64" s="853"/>
      <c r="B64" s="827" t="s">
        <v>2384</v>
      </c>
      <c r="C64" s="824">
        <f>'PART B'!C169</f>
        <v>1200000</v>
      </c>
      <c r="D64" s="824">
        <f>'PART B'!D169</f>
        <v>106524</v>
      </c>
      <c r="E64" s="824">
        <f>'PART B'!E169</f>
        <v>160000</v>
      </c>
      <c r="F64" s="824">
        <f>'PART B'!F169</f>
        <v>1150000</v>
      </c>
      <c r="G64" s="824" t="s">
        <v>2385</v>
      </c>
      <c r="H64" s="824" t="s">
        <v>2386</v>
      </c>
      <c r="I64" s="824">
        <f>'PART B'!I169</f>
        <v>1300000</v>
      </c>
      <c r="J64" s="824">
        <f>'PART B'!J169</f>
        <v>107000</v>
      </c>
      <c r="K64" s="824">
        <f>'PART B'!K169</f>
        <v>150000</v>
      </c>
      <c r="L64" s="824">
        <f>'PART B'!L169</f>
        <v>1150000</v>
      </c>
    </row>
    <row r="65" spans="1:12" ht="14.45" customHeight="1">
      <c r="A65" s="853"/>
      <c r="B65" s="827" t="s">
        <v>2387</v>
      </c>
      <c r="C65" s="824">
        <f>'PART B'!C176</f>
        <v>1600000</v>
      </c>
      <c r="D65" s="824">
        <f>'PART B'!D176</f>
        <v>532619</v>
      </c>
      <c r="E65" s="824">
        <f>'PART B'!E176</f>
        <v>640000</v>
      </c>
      <c r="F65" s="824">
        <f>'PART B'!F176</f>
        <v>2350000</v>
      </c>
      <c r="G65" s="824" t="s">
        <v>2388</v>
      </c>
      <c r="H65" s="824" t="s">
        <v>2389</v>
      </c>
      <c r="I65" s="824">
        <f>'PART B'!I176</f>
        <v>4100000</v>
      </c>
      <c r="J65" s="824">
        <f>'PART B'!J176</f>
        <v>574912</v>
      </c>
      <c r="K65" s="824">
        <f>'PART B'!K176</f>
        <v>2190000</v>
      </c>
      <c r="L65" s="824">
        <f>'PART B'!L176</f>
        <v>3950000</v>
      </c>
    </row>
    <row r="66" spans="1:12" ht="14.45" customHeight="1">
      <c r="A66" s="853"/>
      <c r="B66" s="827" t="s">
        <v>2390</v>
      </c>
      <c r="C66" s="824">
        <f>'PART B'!C186</f>
        <v>1000000</v>
      </c>
      <c r="D66" s="824">
        <f>'PART B'!D186</f>
        <v>532619</v>
      </c>
      <c r="E66" s="824">
        <f>'PART B'!E186</f>
        <v>640000</v>
      </c>
      <c r="F66" s="824">
        <f>'PART B'!F186</f>
        <v>46400000</v>
      </c>
      <c r="G66" s="824" t="s">
        <v>2391</v>
      </c>
      <c r="H66" s="824" t="s">
        <v>2392</v>
      </c>
      <c r="I66" s="824">
        <f>'PART B'!I186</f>
        <v>1750000</v>
      </c>
      <c r="J66" s="824">
        <f>'PART B'!J186</f>
        <v>42775167</v>
      </c>
      <c r="K66" s="824">
        <f>'PART B'!K186</f>
        <v>43040000</v>
      </c>
      <c r="L66" s="824">
        <f>'PART B'!L186</f>
        <v>47900000</v>
      </c>
    </row>
    <row r="67" spans="1:12" ht="14.45" customHeight="1">
      <c r="A67" s="853"/>
      <c r="B67" s="827" t="s">
        <v>2393</v>
      </c>
      <c r="C67" s="824">
        <f>'PART B'!C195</f>
        <v>1600000</v>
      </c>
      <c r="D67" s="824">
        <f>'PART B'!D195</f>
        <v>532619</v>
      </c>
      <c r="E67" s="824">
        <f>'PART B'!E195</f>
        <v>640000</v>
      </c>
      <c r="F67" s="824">
        <f>'PART B'!F195</f>
        <v>46920000</v>
      </c>
      <c r="G67" s="824" t="s">
        <v>2394</v>
      </c>
      <c r="H67" s="824" t="s">
        <v>2395</v>
      </c>
      <c r="I67" s="824">
        <f>'PART B'!I195</f>
        <v>2100000</v>
      </c>
      <c r="J67" s="824">
        <f>'PART B'!J195</f>
        <v>42733000</v>
      </c>
      <c r="K67" s="824">
        <f>'PART B'!K195</f>
        <v>43040000</v>
      </c>
      <c r="L67" s="824">
        <f>'PART B'!L195</f>
        <v>47120000</v>
      </c>
    </row>
    <row r="68" spans="1:12" ht="14.45" customHeight="1">
      <c r="A68" s="853"/>
      <c r="B68" s="827" t="s">
        <v>2396</v>
      </c>
      <c r="C68" s="824">
        <f>'PART B'!C202</f>
        <v>700000</v>
      </c>
      <c r="D68" s="824">
        <f>'PART B'!D202</f>
        <v>532619</v>
      </c>
      <c r="E68" s="824">
        <f>'PART B'!E202</f>
        <v>640000</v>
      </c>
      <c r="F68" s="824">
        <f>'PART B'!F202</f>
        <v>820000</v>
      </c>
      <c r="G68" s="824" t="s">
        <v>2397</v>
      </c>
      <c r="H68" s="824" t="s">
        <v>2398</v>
      </c>
      <c r="I68" s="824">
        <f>'PART B'!I202</f>
        <v>1200000</v>
      </c>
      <c r="J68" s="824">
        <f>'PART B'!J202</f>
        <v>577645</v>
      </c>
      <c r="K68" s="824">
        <f>'PART B'!K202</f>
        <v>690000</v>
      </c>
      <c r="L68" s="824">
        <f>'PART B'!L202</f>
        <v>920000</v>
      </c>
    </row>
    <row r="69" spans="1:12" ht="15.6" customHeight="1">
      <c r="A69" s="858" t="s">
        <v>3462</v>
      </c>
      <c r="B69" s="827" t="s">
        <v>2455</v>
      </c>
      <c r="C69" s="824">
        <f>'PART B'!C208</f>
        <v>800000</v>
      </c>
      <c r="D69" s="824">
        <f>'PART B'!D208</f>
        <v>532619</v>
      </c>
      <c r="E69" s="824">
        <f>'PART B'!E208</f>
        <v>640000</v>
      </c>
      <c r="F69" s="824">
        <f>'PART B'!F208</f>
        <v>950000</v>
      </c>
      <c r="G69" s="824" t="s">
        <v>2399</v>
      </c>
      <c r="H69" s="824" t="s">
        <v>2400</v>
      </c>
      <c r="I69" s="824">
        <f>'PART B'!I208</f>
        <v>1800000</v>
      </c>
      <c r="J69" s="824">
        <f>'PART B'!J208</f>
        <v>663000</v>
      </c>
      <c r="K69" s="824">
        <f>'PART B'!K208</f>
        <v>870000</v>
      </c>
      <c r="L69" s="824">
        <f>'PART B'!L208</f>
        <v>1050000</v>
      </c>
    </row>
    <row r="70" spans="1:12" ht="15.6" customHeight="1">
      <c r="A70" s="858"/>
      <c r="B70" s="827" t="s">
        <v>2401</v>
      </c>
      <c r="C70" s="824">
        <f>'PART B'!C213</f>
        <v>450000</v>
      </c>
      <c r="D70" s="824">
        <f>'PART B'!D213</f>
        <v>462500</v>
      </c>
      <c r="E70" s="824">
        <f>'PART B'!E213</f>
        <v>470000</v>
      </c>
      <c r="F70" s="824">
        <f>'PART B'!F213</f>
        <v>470000</v>
      </c>
      <c r="G70" s="824" t="s">
        <v>2402</v>
      </c>
      <c r="H70" s="824" t="s">
        <v>2403</v>
      </c>
      <c r="I70" s="824">
        <f>'PART B'!I213</f>
        <v>500000</v>
      </c>
      <c r="J70" s="824">
        <f>'PART B'!J213</f>
        <v>0</v>
      </c>
      <c r="K70" s="824">
        <f>'PART B'!K213</f>
        <v>0</v>
      </c>
      <c r="L70" s="824">
        <f>'PART B'!L213</f>
        <v>0</v>
      </c>
    </row>
    <row r="71" spans="1:12" ht="15.6" customHeight="1">
      <c r="A71" s="858"/>
      <c r="B71" s="827" t="s">
        <v>2404</v>
      </c>
      <c r="C71" s="824">
        <f>'PART B'!C219</f>
        <v>1100000</v>
      </c>
      <c r="D71" s="824">
        <f>'PART B'!D219</f>
        <v>0</v>
      </c>
      <c r="E71" s="824">
        <f>'PART B'!E219</f>
        <v>1090000</v>
      </c>
      <c r="F71" s="824">
        <f>'PART B'!F219</f>
        <v>1150000</v>
      </c>
      <c r="G71" s="824" t="s">
        <v>2405</v>
      </c>
      <c r="H71" s="824" t="s">
        <v>2079</v>
      </c>
      <c r="I71" s="824">
        <f>'PART B'!I219</f>
        <v>1100000</v>
      </c>
      <c r="J71" s="824">
        <f>'PART B'!J219</f>
        <v>0</v>
      </c>
      <c r="K71" s="824">
        <f>'PART B'!K219</f>
        <v>1080000</v>
      </c>
      <c r="L71" s="824">
        <f>'PART B'!L219</f>
        <v>1150000</v>
      </c>
    </row>
    <row r="72" spans="1:12" ht="15.6" customHeight="1">
      <c r="A72" s="858"/>
      <c r="B72" s="827" t="s">
        <v>2406</v>
      </c>
      <c r="C72" s="824">
        <f>'PART B'!C225</f>
        <v>12600000</v>
      </c>
      <c r="D72" s="824">
        <f>'PART B'!D225</f>
        <v>12525753</v>
      </c>
      <c r="E72" s="824">
        <f>'PART B'!E225</f>
        <v>12630000</v>
      </c>
      <c r="F72" s="824">
        <f>'PART B'!F225</f>
        <v>12667500</v>
      </c>
      <c r="G72" s="824" t="s">
        <v>2407</v>
      </c>
      <c r="H72" s="824" t="s">
        <v>2083</v>
      </c>
      <c r="I72" s="824">
        <f>'PART B'!I225</f>
        <v>12600000</v>
      </c>
      <c r="J72" s="824">
        <f>'PART B'!J225</f>
        <v>12526000</v>
      </c>
      <c r="K72" s="824">
        <f>'PART B'!K225</f>
        <v>12630000</v>
      </c>
      <c r="L72" s="824">
        <f>'PART B'!L225</f>
        <v>12670000</v>
      </c>
    </row>
    <row r="73" spans="1:12" ht="15.6" customHeight="1">
      <c r="A73" s="858"/>
      <c r="B73" s="827" t="s">
        <v>2408</v>
      </c>
      <c r="C73" s="824">
        <f>'PART B'!C230</f>
        <v>25100000</v>
      </c>
      <c r="D73" s="824">
        <f>'PART B'!D230</f>
        <v>25051506</v>
      </c>
      <c r="E73" s="824">
        <f>'PART B'!E230</f>
        <v>25060000</v>
      </c>
      <c r="F73" s="824">
        <f>'PART B'!F230</f>
        <v>26760000</v>
      </c>
      <c r="G73" s="824" t="s">
        <v>2409</v>
      </c>
      <c r="H73" s="824" t="s">
        <v>2087</v>
      </c>
      <c r="I73" s="824">
        <f>'PART B'!I230</f>
        <v>25100000</v>
      </c>
      <c r="J73" s="824">
        <f>'PART B'!J230</f>
        <v>25052000</v>
      </c>
      <c r="K73" s="824">
        <f>'PART B'!K230</f>
        <v>25060000</v>
      </c>
      <c r="L73" s="824">
        <f>'PART B'!L230</f>
        <v>26760000</v>
      </c>
    </row>
    <row r="74" spans="1:12" ht="15.6" customHeight="1">
      <c r="A74" s="858"/>
      <c r="B74" s="827" t="s">
        <v>2410</v>
      </c>
      <c r="C74" s="824">
        <f>'PART B'!C236</f>
        <v>25100000</v>
      </c>
      <c r="D74" s="824">
        <f>'PART B'!D236</f>
        <v>25051506</v>
      </c>
      <c r="E74" s="824">
        <f>'PART B'!E236</f>
        <v>25060000</v>
      </c>
      <c r="F74" s="824">
        <f>'PART B'!F236</f>
        <v>28560000</v>
      </c>
      <c r="G74" s="824" t="s">
        <v>2411</v>
      </c>
      <c r="H74" s="824" t="s">
        <v>2091</v>
      </c>
      <c r="I74" s="824">
        <f>'PART B'!I236</f>
        <v>25100000</v>
      </c>
      <c r="J74" s="824">
        <f>'PART B'!J236</f>
        <v>25052000</v>
      </c>
      <c r="K74" s="824">
        <f>'PART B'!K236</f>
        <v>25060000</v>
      </c>
      <c r="L74" s="824">
        <f>'PART B'!L236</f>
        <v>28560000</v>
      </c>
    </row>
    <row r="75" spans="1:12" ht="15.6" customHeight="1">
      <c r="A75" s="858"/>
      <c r="B75" s="827" t="s">
        <v>2412</v>
      </c>
      <c r="C75" s="824">
        <f>'PART B'!C241</f>
        <v>15800000</v>
      </c>
      <c r="D75" s="824">
        <f>'PART B'!D241</f>
        <v>15657325</v>
      </c>
      <c r="E75" s="824">
        <f>'PART B'!E241</f>
        <v>15660000</v>
      </c>
      <c r="F75" s="824">
        <f>'PART B'!F241</f>
        <v>16760000</v>
      </c>
      <c r="G75" s="824" t="s">
        <v>2413</v>
      </c>
      <c r="H75" s="824" t="s">
        <v>2095</v>
      </c>
      <c r="I75" s="824">
        <f>'PART B'!I241</f>
        <v>15800000</v>
      </c>
      <c r="J75" s="824">
        <f>'PART B'!J241</f>
        <v>15658000</v>
      </c>
      <c r="K75" s="824">
        <f>'PART B'!K241</f>
        <v>15660000</v>
      </c>
      <c r="L75" s="824">
        <f>'PART B'!L241</f>
        <v>16760000</v>
      </c>
    </row>
    <row r="76" spans="1:12" ht="15.6" customHeight="1">
      <c r="A76" s="858"/>
      <c r="B76" s="827" t="s">
        <v>2414</v>
      </c>
      <c r="C76" s="824">
        <f>'PART B'!C246</f>
        <v>62700000</v>
      </c>
      <c r="D76" s="824">
        <f>'PART B'!D246</f>
        <v>62628228</v>
      </c>
      <c r="E76" s="824">
        <f>'PART B'!E246</f>
        <v>63630000</v>
      </c>
      <c r="F76" s="824">
        <f>'PART B'!F246</f>
        <v>23510000</v>
      </c>
      <c r="G76" s="824" t="s">
        <v>2415</v>
      </c>
      <c r="H76" s="824" t="s">
        <v>2099</v>
      </c>
      <c r="I76" s="824">
        <f>'PART B'!I246</f>
        <v>62700000</v>
      </c>
      <c r="J76" s="824">
        <f>'PART B'!J246</f>
        <v>62629000</v>
      </c>
      <c r="K76" s="824">
        <f>'PART B'!K246</f>
        <v>63630000</v>
      </c>
      <c r="L76" s="824">
        <f>'PART B'!L246</f>
        <v>23510000</v>
      </c>
    </row>
    <row r="77" spans="1:12" ht="15.6" customHeight="1">
      <c r="A77" s="858"/>
      <c r="B77" s="827" t="s">
        <v>2416</v>
      </c>
      <c r="C77" s="824">
        <f>'PART B'!C251</f>
        <v>25100000</v>
      </c>
      <c r="D77" s="824">
        <f>'PART B'!D251</f>
        <v>25051506</v>
      </c>
      <c r="E77" s="824">
        <f>'PART B'!E251</f>
        <v>25560000</v>
      </c>
      <c r="F77" s="824">
        <f>'PART B'!F251</f>
        <v>27310000</v>
      </c>
      <c r="G77" s="824" t="s">
        <v>2417</v>
      </c>
      <c r="H77" s="824" t="s">
        <v>2101</v>
      </c>
      <c r="I77" s="824">
        <f>'PART B'!I251</f>
        <v>25100000</v>
      </c>
      <c r="J77" s="824">
        <f>'PART B'!J251</f>
        <v>25052000</v>
      </c>
      <c r="K77" s="824">
        <f>'PART B'!K251</f>
        <v>25110000</v>
      </c>
      <c r="L77" s="824">
        <f>'PART B'!L251</f>
        <v>26860000</v>
      </c>
    </row>
    <row r="78" spans="1:12" ht="15.6" customHeight="1">
      <c r="A78" s="858"/>
      <c r="B78" s="827" t="s">
        <v>2418</v>
      </c>
      <c r="C78" s="824">
        <f>'PART B'!C257</f>
        <v>1300000</v>
      </c>
      <c r="D78" s="824">
        <f>'PART B'!D257</f>
        <v>1227279</v>
      </c>
      <c r="E78" s="824">
        <f>'PART B'!E257</f>
        <v>1240000</v>
      </c>
      <c r="F78" s="824">
        <f>'PART B'!F257</f>
        <v>4410000</v>
      </c>
      <c r="G78" s="824" t="s">
        <v>1897</v>
      </c>
      <c r="H78" s="824" t="s">
        <v>2105</v>
      </c>
      <c r="I78" s="824">
        <f>'PART B'!I257</f>
        <v>1300000</v>
      </c>
      <c r="J78" s="824">
        <f>'PART B'!J257</f>
        <v>1230000</v>
      </c>
      <c r="K78" s="824">
        <f>'PART B'!K257</f>
        <v>1230000</v>
      </c>
      <c r="L78" s="824">
        <f>'PART B'!L257</f>
        <v>4410000</v>
      </c>
    </row>
    <row r="79" spans="1:12" ht="12.6" customHeight="1">
      <c r="A79" s="858"/>
      <c r="B79" s="828" t="s">
        <v>2419</v>
      </c>
      <c r="C79" s="829">
        <f>SUM(C39:C78)</f>
        <v>4719210000</v>
      </c>
      <c r="D79" s="829">
        <f>SUM(D39:D78)</f>
        <v>4358582752</v>
      </c>
      <c r="E79" s="829">
        <f>SUM(E39:E78)</f>
        <v>4484120000</v>
      </c>
      <c r="F79" s="829">
        <f>SUM(F39:F78)</f>
        <v>6183537500</v>
      </c>
      <c r="G79" s="829" t="s">
        <v>3252</v>
      </c>
      <c r="H79" s="829" t="s">
        <v>2419</v>
      </c>
      <c r="I79" s="829">
        <f>SUM(I39:I78)</f>
        <v>6532430000</v>
      </c>
      <c r="J79" s="829">
        <f>SUM(J39:J78)</f>
        <v>4461985346</v>
      </c>
      <c r="K79" s="829">
        <f>SUM(K39:K78)</f>
        <v>5049592000</v>
      </c>
      <c r="L79" s="829">
        <f>SUM(L39:L78)</f>
        <v>6202320000</v>
      </c>
    </row>
    <row r="80" spans="1:12" ht="13.15" customHeight="1">
      <c r="A80" s="858"/>
      <c r="B80" s="859" t="s">
        <v>2420</v>
      </c>
      <c r="C80" s="859"/>
      <c r="D80" s="859"/>
      <c r="E80" s="859"/>
      <c r="F80" s="859"/>
      <c r="G80" s="859"/>
      <c r="H80" s="859"/>
      <c r="I80" s="859"/>
      <c r="J80" s="859"/>
      <c r="K80" s="859"/>
      <c r="L80" s="859"/>
    </row>
    <row r="81" spans="1:12" ht="15.6" customHeight="1">
      <c r="A81" s="858"/>
      <c r="B81" s="827" t="s">
        <v>2421</v>
      </c>
      <c r="C81" s="824">
        <f>'PART C'!C14</f>
        <v>55500000</v>
      </c>
      <c r="D81" s="824">
        <f>'PART C'!D14</f>
        <v>0</v>
      </c>
      <c r="E81" s="824">
        <f>'PART C'!E14</f>
        <v>55500000</v>
      </c>
      <c r="F81" s="824">
        <f>'PART C'!F14</f>
        <v>0</v>
      </c>
      <c r="G81" s="824" t="s">
        <v>2422</v>
      </c>
      <c r="H81" s="824" t="s">
        <v>2423</v>
      </c>
      <c r="I81" s="824">
        <f>'PART C'!I14</f>
        <v>55500000</v>
      </c>
      <c r="J81" s="824">
        <f>'PART C'!J14</f>
        <v>6423409</v>
      </c>
      <c r="K81" s="824">
        <f>'PART C'!K14</f>
        <v>55500000</v>
      </c>
      <c r="L81" s="824">
        <f>'PART C'!L14</f>
        <v>0</v>
      </c>
    </row>
    <row r="82" spans="1:12" ht="15.6" customHeight="1">
      <c r="A82" s="858"/>
      <c r="B82" s="827" t="s">
        <v>2424</v>
      </c>
      <c r="C82" s="824">
        <f>'PART C'!C40</f>
        <v>34990000</v>
      </c>
      <c r="D82" s="824">
        <f>'PART C'!D40</f>
        <v>8170400</v>
      </c>
      <c r="E82" s="824">
        <f>'PART C'!E40</f>
        <v>34990000</v>
      </c>
      <c r="F82" s="824">
        <f>'PART C'!F40</f>
        <v>34730000</v>
      </c>
      <c r="G82" s="824" t="s">
        <v>2425</v>
      </c>
      <c r="H82" s="824" t="s">
        <v>2426</v>
      </c>
      <c r="I82" s="824">
        <f>'PART C'!I40</f>
        <v>34990000</v>
      </c>
      <c r="J82" s="824">
        <f>'PART C'!J40</f>
        <v>13035080</v>
      </c>
      <c r="K82" s="824">
        <f>'PART C'!K40</f>
        <v>28990000</v>
      </c>
      <c r="L82" s="824">
        <f>'PART C'!L40</f>
        <v>34730000</v>
      </c>
    </row>
    <row r="83" spans="1:12" ht="15.6" customHeight="1">
      <c r="A83" s="858"/>
      <c r="B83" s="827" t="s">
        <v>2427</v>
      </c>
      <c r="C83" s="824">
        <f>'PART C'!C46</f>
        <v>110000</v>
      </c>
      <c r="D83" s="824">
        <f>'PART C'!D46</f>
        <v>250000</v>
      </c>
      <c r="E83" s="824">
        <f>'PART C'!E46</f>
        <v>110000</v>
      </c>
      <c r="F83" s="824">
        <f>'PART C'!F46</f>
        <v>0</v>
      </c>
      <c r="G83" s="824" t="s">
        <v>2428</v>
      </c>
      <c r="H83" s="824" t="s">
        <v>2429</v>
      </c>
      <c r="I83" s="824">
        <f>'PART C'!I46</f>
        <v>110000</v>
      </c>
      <c r="J83" s="824">
        <f>'PART C'!J46</f>
        <v>1150</v>
      </c>
      <c r="K83" s="824">
        <f>'PART C'!K46</f>
        <v>110000</v>
      </c>
      <c r="L83" s="824">
        <f>'PART C'!L46</f>
        <v>0</v>
      </c>
    </row>
    <row r="84" spans="1:12" ht="15.6" customHeight="1">
      <c r="A84" s="858"/>
      <c r="B84" s="827" t="s">
        <v>2430</v>
      </c>
      <c r="C84" s="824">
        <f>'PART C'!C49</f>
        <v>800000</v>
      </c>
      <c r="D84" s="824">
        <f>'PART C'!D49</f>
        <v>11250</v>
      </c>
      <c r="E84" s="824">
        <f>'PART C'!E49</f>
        <v>800000</v>
      </c>
      <c r="F84" s="824">
        <f>'PART C'!F49</f>
        <v>800000</v>
      </c>
      <c r="G84" s="824" t="s">
        <v>2431</v>
      </c>
      <c r="H84" s="824" t="s">
        <v>1694</v>
      </c>
      <c r="I84" s="824">
        <f>'PART C'!I49</f>
        <v>800000</v>
      </c>
      <c r="J84" s="824">
        <f>'PART C'!J49</f>
        <v>102095</v>
      </c>
      <c r="K84" s="824">
        <f>'PART C'!K49</f>
        <v>800000</v>
      </c>
      <c r="L84" s="824">
        <f>'PART C'!L49</f>
        <v>800000</v>
      </c>
    </row>
    <row r="85" spans="1:12" ht="15.6" customHeight="1">
      <c r="A85" s="858"/>
      <c r="B85" s="827" t="s">
        <v>2552</v>
      </c>
      <c r="C85" s="824">
        <f>'PART C'!C52</f>
        <v>100000</v>
      </c>
      <c r="D85" s="824">
        <f>'PART C'!D52</f>
        <v>0</v>
      </c>
      <c r="E85" s="824">
        <f>'PART C'!E52</f>
        <v>0</v>
      </c>
      <c r="F85" s="824">
        <f>'PART C'!F52</f>
        <v>0</v>
      </c>
      <c r="G85" s="824" t="s">
        <v>2511</v>
      </c>
      <c r="H85" s="824" t="s">
        <v>2510</v>
      </c>
      <c r="I85" s="824">
        <f>'PART C'!I52</f>
        <v>100000</v>
      </c>
      <c r="J85" s="824">
        <f>'PART C'!J52</f>
        <v>0</v>
      </c>
      <c r="K85" s="824">
        <f>'PART C'!K52</f>
        <v>0</v>
      </c>
      <c r="L85" s="824">
        <f>'PART C'!L52</f>
        <v>0</v>
      </c>
    </row>
    <row r="86" spans="1:12" ht="15.6" customHeight="1">
      <c r="A86" s="858"/>
      <c r="B86" s="827" t="s">
        <v>2432</v>
      </c>
      <c r="C86" s="824">
        <f>'PART C'!C58</f>
        <v>240000</v>
      </c>
      <c r="D86" s="824">
        <f>'PART C'!D58</f>
        <v>240000</v>
      </c>
      <c r="E86" s="824">
        <f>'PART C'!E58</f>
        <v>240000</v>
      </c>
      <c r="F86" s="824">
        <f>'PART C'!F58</f>
        <v>240000</v>
      </c>
      <c r="G86" s="824" t="s">
        <v>1666</v>
      </c>
      <c r="H86" s="824" t="s">
        <v>1697</v>
      </c>
      <c r="I86" s="824">
        <f>'PART C'!I58</f>
        <v>240000</v>
      </c>
      <c r="J86" s="824">
        <f>'PART C'!J58</f>
        <v>187199</v>
      </c>
      <c r="K86" s="824">
        <f>'PART C'!K58</f>
        <v>240000</v>
      </c>
      <c r="L86" s="824">
        <f>'PART C'!L58</f>
        <v>240000</v>
      </c>
    </row>
    <row r="87" spans="1:12" ht="15.6" customHeight="1">
      <c r="A87" s="858"/>
      <c r="B87" s="827" t="s">
        <v>2433</v>
      </c>
      <c r="C87" s="824">
        <f>'PART C'!C62</f>
        <v>200000</v>
      </c>
      <c r="D87" s="824">
        <f>'PART C'!D62</f>
        <v>0</v>
      </c>
      <c r="E87" s="824">
        <f>'PART C'!E62</f>
        <v>200000</v>
      </c>
      <c r="F87" s="824">
        <f>'PART C'!F62</f>
        <v>0</v>
      </c>
      <c r="G87" s="824" t="s">
        <v>1670</v>
      </c>
      <c r="H87" s="824" t="s">
        <v>1704</v>
      </c>
      <c r="I87" s="824">
        <f>'PART C'!I62</f>
        <v>200000</v>
      </c>
      <c r="J87" s="824">
        <f>'PART C'!J62</f>
        <v>0</v>
      </c>
      <c r="K87" s="824">
        <f>'PART C'!K62</f>
        <v>200000</v>
      </c>
      <c r="L87" s="824">
        <f>'PART C'!L62</f>
        <v>0</v>
      </c>
    </row>
    <row r="88" spans="1:12" ht="15.6" customHeight="1">
      <c r="A88" s="858"/>
      <c r="B88" s="827" t="s">
        <v>2434</v>
      </c>
      <c r="C88" s="824">
        <f>'PART C'!C64</f>
        <v>30000000</v>
      </c>
      <c r="D88" s="824">
        <f>'PART C'!D64</f>
        <v>0</v>
      </c>
      <c r="E88" s="824">
        <f>'PART C'!E64</f>
        <v>30000000</v>
      </c>
      <c r="F88" s="824">
        <f>'PART C'!F64</f>
        <v>30000000</v>
      </c>
      <c r="G88" s="824" t="s">
        <v>1676</v>
      </c>
      <c r="H88" s="824" t="s">
        <v>2435</v>
      </c>
      <c r="I88" s="824">
        <f>'PART C'!I64</f>
        <v>30000000</v>
      </c>
      <c r="J88" s="824">
        <f>'PART C'!J64</f>
        <v>1513500</v>
      </c>
      <c r="K88" s="824">
        <f>'PART C'!K64</f>
        <v>30000000</v>
      </c>
      <c r="L88" s="824">
        <f>'PART C'!L64</f>
        <v>30000000</v>
      </c>
    </row>
    <row r="89" spans="1:12" s="107" customFormat="1" ht="15.6" customHeight="1">
      <c r="A89" s="858"/>
      <c r="B89" s="827" t="s">
        <v>2436</v>
      </c>
      <c r="C89" s="824">
        <f>'PART C'!C66</f>
        <v>100000</v>
      </c>
      <c r="D89" s="824">
        <f>'PART C'!D66</f>
        <v>0</v>
      </c>
      <c r="E89" s="824">
        <f>'PART C'!E66</f>
        <v>100000</v>
      </c>
      <c r="F89" s="824">
        <f>'PART C'!F66</f>
        <v>0</v>
      </c>
      <c r="G89" s="824" t="s">
        <v>1714</v>
      </c>
      <c r="H89" s="824" t="s">
        <v>2437</v>
      </c>
      <c r="I89" s="824">
        <f>'PART C'!I66</f>
        <v>100000</v>
      </c>
      <c r="J89" s="824">
        <f>'PART C'!J66</f>
        <v>82696</v>
      </c>
      <c r="K89" s="824">
        <f>'PART C'!K66</f>
        <v>100000</v>
      </c>
      <c r="L89" s="824">
        <f>'PART C'!L66</f>
        <v>0</v>
      </c>
    </row>
    <row r="90" spans="1:12" s="107" customFormat="1" ht="30">
      <c r="A90" s="858"/>
      <c r="B90" s="827" t="s">
        <v>2553</v>
      </c>
      <c r="C90" s="824">
        <f>'PART C'!C70</f>
        <v>17443</v>
      </c>
      <c r="D90" s="824">
        <f>'PART C'!D70</f>
        <v>17443</v>
      </c>
      <c r="E90" s="824">
        <f>'PART C'!E70</f>
        <v>17443</v>
      </c>
      <c r="F90" s="824">
        <f>'PART C'!F70</f>
        <v>0</v>
      </c>
      <c r="G90" s="830" t="s">
        <v>2542</v>
      </c>
      <c r="H90" s="824" t="s">
        <v>2554</v>
      </c>
      <c r="I90" s="824">
        <f>'PART C'!I70</f>
        <v>0</v>
      </c>
      <c r="J90" s="824">
        <f>'PART C'!J70</f>
        <v>0</v>
      </c>
      <c r="K90" s="824">
        <f>'PART C'!K70</f>
        <v>0</v>
      </c>
      <c r="L90" s="824">
        <f>'PART C'!L70</f>
        <v>0</v>
      </c>
    </row>
    <row r="91" spans="1:12" s="107" customFormat="1" ht="30">
      <c r="A91" s="858"/>
      <c r="B91" s="827" t="s">
        <v>2688</v>
      </c>
      <c r="C91" s="824">
        <f>'PART C'!C72</f>
        <v>700000</v>
      </c>
      <c r="D91" s="824">
        <f>'PART C'!D72</f>
        <v>0</v>
      </c>
      <c r="E91" s="824">
        <f>'PART C'!E72</f>
        <v>700000</v>
      </c>
      <c r="F91" s="824">
        <f>'PART C'!F72</f>
        <v>0</v>
      </c>
      <c r="G91" s="830" t="s">
        <v>2689</v>
      </c>
      <c r="H91" s="824" t="s">
        <v>2690</v>
      </c>
      <c r="I91" s="824">
        <f>'PART C'!I72</f>
        <v>700000</v>
      </c>
      <c r="J91" s="824">
        <f>'PART C'!J72</f>
        <v>379009</v>
      </c>
      <c r="K91" s="824">
        <f>'PART C'!K72</f>
        <v>700000</v>
      </c>
      <c r="L91" s="824">
        <f>'PART C'!L72</f>
        <v>0</v>
      </c>
    </row>
    <row r="92" spans="1:12" s="107" customFormat="1" ht="30">
      <c r="A92" s="858"/>
      <c r="B92" s="827" t="s">
        <v>2738</v>
      </c>
      <c r="C92" s="824">
        <f>'PART C'!C73</f>
        <v>80000</v>
      </c>
      <c r="D92" s="824">
        <f>'PART C'!D73</f>
        <v>80000</v>
      </c>
      <c r="E92" s="824">
        <f>'PART C'!E73</f>
        <v>80000</v>
      </c>
      <c r="F92" s="824">
        <f>'PART C'!F73</f>
        <v>0</v>
      </c>
      <c r="G92" s="830" t="s">
        <v>2742</v>
      </c>
      <c r="H92" s="824" t="s">
        <v>2740</v>
      </c>
      <c r="I92" s="824">
        <f>'PART C'!I73</f>
        <v>80000</v>
      </c>
      <c r="J92" s="824">
        <f>'PART C'!J73</f>
        <v>0</v>
      </c>
      <c r="K92" s="824">
        <f>'PART C'!K73</f>
        <v>80000</v>
      </c>
      <c r="L92" s="824">
        <f>'PART C'!L73</f>
        <v>0</v>
      </c>
    </row>
    <row r="93" spans="1:12" s="107" customFormat="1">
      <c r="A93" s="858"/>
      <c r="B93" s="827" t="s">
        <v>2741</v>
      </c>
      <c r="C93" s="824">
        <f>'PART C'!C75</f>
        <v>1350000</v>
      </c>
      <c r="D93" s="824">
        <f>'PART C'!D75</f>
        <v>0</v>
      </c>
      <c r="E93" s="824">
        <f>'PART C'!E75</f>
        <v>1350000</v>
      </c>
      <c r="F93" s="824">
        <f>'PART C'!F75</f>
        <v>1350000</v>
      </c>
      <c r="G93" s="830" t="s">
        <v>2739</v>
      </c>
      <c r="H93" s="824" t="s">
        <v>2743</v>
      </c>
      <c r="I93" s="824">
        <f>'PART C'!I75</f>
        <v>1350000</v>
      </c>
      <c r="J93" s="824">
        <f>'PART C'!J75</f>
        <v>26201</v>
      </c>
      <c r="K93" s="824">
        <f>'PART C'!K75</f>
        <v>1350000</v>
      </c>
      <c r="L93" s="824">
        <f>'PART C'!L75</f>
        <v>1350000</v>
      </c>
    </row>
    <row r="94" spans="1:12" ht="15.6" customHeight="1">
      <c r="A94" s="858"/>
      <c r="B94" s="828" t="s">
        <v>2438</v>
      </c>
      <c r="C94" s="829">
        <f>SUM(C81:C93)</f>
        <v>124187443</v>
      </c>
      <c r="D94" s="829">
        <f t="shared" ref="D94:F94" si="2">SUM(D81:D93)</f>
        <v>8769093</v>
      </c>
      <c r="E94" s="829">
        <f t="shared" si="2"/>
        <v>124087443</v>
      </c>
      <c r="F94" s="829">
        <f t="shared" si="2"/>
        <v>67120000</v>
      </c>
      <c r="G94" s="829" t="s">
        <v>3253</v>
      </c>
      <c r="H94" s="829"/>
      <c r="I94" s="829">
        <f>SUM(I81:I93)</f>
        <v>124170000</v>
      </c>
      <c r="J94" s="829">
        <f t="shared" ref="J94:L94" si="3">SUM(J81:J93)</f>
        <v>21750339</v>
      </c>
      <c r="K94" s="829">
        <f t="shared" si="3"/>
        <v>118070000</v>
      </c>
      <c r="L94" s="829">
        <f t="shared" si="3"/>
        <v>67120000</v>
      </c>
    </row>
    <row r="95" spans="1:12" ht="15.6" customHeight="1">
      <c r="A95" s="858"/>
      <c r="B95" s="859" t="s">
        <v>2439</v>
      </c>
      <c r="C95" s="859"/>
      <c r="D95" s="859"/>
      <c r="E95" s="859"/>
      <c r="F95" s="859"/>
      <c r="G95" s="859"/>
      <c r="H95" s="859"/>
      <c r="I95" s="859"/>
      <c r="J95" s="859"/>
      <c r="K95" s="859"/>
      <c r="L95" s="859"/>
    </row>
    <row r="96" spans="1:12" ht="15.6" customHeight="1">
      <c r="A96" s="858"/>
      <c r="B96" s="827" t="s">
        <v>2440</v>
      </c>
      <c r="C96" s="824">
        <f>'PART-D'!C16</f>
        <v>474700000</v>
      </c>
      <c r="D96" s="824">
        <f>'PART-D'!D16</f>
        <v>185623427</v>
      </c>
      <c r="E96" s="824">
        <f>'PART-D'!E16</f>
        <v>213110000</v>
      </c>
      <c r="F96" s="824">
        <f>'PART-D'!F16</f>
        <v>214010000</v>
      </c>
      <c r="G96" s="824" t="s">
        <v>2441</v>
      </c>
      <c r="H96" s="824" t="s">
        <v>1628</v>
      </c>
      <c r="I96" s="824">
        <f>'PART-D'!I16</f>
        <v>474700000</v>
      </c>
      <c r="J96" s="824">
        <f>'PART-D'!J16</f>
        <v>138834408</v>
      </c>
      <c r="K96" s="824">
        <f>'PART-D'!K16</f>
        <v>212890000</v>
      </c>
      <c r="L96" s="824">
        <f>'PART-D'!L16</f>
        <v>213710000</v>
      </c>
    </row>
    <row r="97" spans="1:12" ht="15.6" customHeight="1">
      <c r="A97" s="858"/>
      <c r="B97" s="827" t="s">
        <v>2442</v>
      </c>
      <c r="C97" s="824">
        <f>'PART-D'!C45</f>
        <v>172410000</v>
      </c>
      <c r="D97" s="824">
        <f>'PART-D'!D45</f>
        <v>51016313</v>
      </c>
      <c r="E97" s="824">
        <f>'PART-D'!E45</f>
        <v>63640000</v>
      </c>
      <c r="F97" s="824">
        <f>'PART-D'!F45</f>
        <v>65620000</v>
      </c>
      <c r="G97" s="824" t="s">
        <v>1541</v>
      </c>
      <c r="H97" s="824" t="s">
        <v>1596</v>
      </c>
      <c r="I97" s="824">
        <f>'PART-D'!I45</f>
        <v>172410000</v>
      </c>
      <c r="J97" s="824">
        <f>'PART-D'!J45</f>
        <v>90276199</v>
      </c>
      <c r="K97" s="824">
        <f>'PART-D'!K45</f>
        <v>127430000</v>
      </c>
      <c r="L97" s="824">
        <f>'PART-D'!L45</f>
        <v>129410000</v>
      </c>
    </row>
    <row r="98" spans="1:12" ht="15.6" customHeight="1">
      <c r="A98" s="858"/>
      <c r="B98" s="828" t="s">
        <v>2443</v>
      </c>
      <c r="C98" s="829">
        <f>SUM(C96:C97)</f>
        <v>647110000</v>
      </c>
      <c r="D98" s="829">
        <f>SUM(D96:D97)</f>
        <v>236639740</v>
      </c>
      <c r="E98" s="829">
        <f>SUM(E96:E97)</f>
        <v>276750000</v>
      </c>
      <c r="F98" s="829">
        <f>SUM(F96:F97)</f>
        <v>279630000</v>
      </c>
      <c r="G98" s="829" t="s">
        <v>3254</v>
      </c>
      <c r="H98" s="831"/>
      <c r="I98" s="829">
        <f>SUM(I96:I97)</f>
        <v>647110000</v>
      </c>
      <c r="J98" s="829">
        <f>SUM(J96:J97)</f>
        <v>229110607</v>
      </c>
      <c r="K98" s="829">
        <f>SUM(K96:K97)</f>
        <v>340320000</v>
      </c>
      <c r="L98" s="829">
        <f>SUM(L96:L97)</f>
        <v>343120000</v>
      </c>
    </row>
    <row r="99" spans="1:12" ht="22.9" customHeight="1">
      <c r="A99" s="858"/>
      <c r="B99" s="832" t="s">
        <v>2444</v>
      </c>
      <c r="C99" s="829">
        <f>C34+C79+C94+C98</f>
        <v>7226504443</v>
      </c>
      <c r="D99" s="829">
        <f>D34+D79+D94+D98</f>
        <v>5768693497</v>
      </c>
      <c r="E99" s="829">
        <f>E34+E79+E94+E98</f>
        <v>6115287443</v>
      </c>
      <c r="F99" s="829">
        <f>F34+F79+F94+F98</f>
        <v>7900367500</v>
      </c>
      <c r="G99" s="829" t="s">
        <v>3255</v>
      </c>
      <c r="H99" s="829"/>
      <c r="I99" s="829">
        <f>I34+I79+I94+I98</f>
        <v>9971505000</v>
      </c>
      <c r="J99" s="829">
        <f>J34+J79+J94+J98</f>
        <v>5558467103</v>
      </c>
      <c r="K99" s="829">
        <f>K34+K79+K94+K98</f>
        <v>7248832000</v>
      </c>
      <c r="L99" s="829">
        <f>L34+L79+L94+L98</f>
        <v>9418570000</v>
      </c>
    </row>
    <row r="100" spans="1:12">
      <c r="A100" s="858"/>
      <c r="C100" s="388"/>
    </row>
    <row r="101" spans="1:12">
      <c r="A101" s="858"/>
    </row>
    <row r="102" spans="1:12">
      <c r="A102" s="858"/>
    </row>
    <row r="103" spans="1:12">
      <c r="A103" s="858"/>
    </row>
    <row r="104" spans="1:12">
      <c r="A104" s="108"/>
    </row>
    <row r="105" spans="1:12">
      <c r="A105" s="108"/>
    </row>
    <row r="106" spans="1:12">
      <c r="A106" s="108"/>
    </row>
    <row r="107" spans="1:12">
      <c r="A107" s="108"/>
    </row>
  </sheetData>
  <mergeCells count="11">
    <mergeCell ref="A3:A34"/>
    <mergeCell ref="B1:L1"/>
    <mergeCell ref="B2:E2"/>
    <mergeCell ref="H2:J2"/>
    <mergeCell ref="A69:A103"/>
    <mergeCell ref="B80:L80"/>
    <mergeCell ref="B95:L95"/>
    <mergeCell ref="B35:L35"/>
    <mergeCell ref="B36:E36"/>
    <mergeCell ref="H36:J36"/>
    <mergeCell ref="A37:A68"/>
  </mergeCells>
  <pageMargins left="0.24" right="0.15748031496062992" top="0.19685039370078741" bottom="0.2" header="0.19685039370078741" footer="0.19685039370078741"/>
  <pageSetup paperSize="9" scale="78" fitToHeight="0" orientation="landscape" r:id="rId1"/>
  <rowBreaks count="3" manualBreakCount="3">
    <brk id="34" max="11" man="1"/>
    <brk id="79" max="11" man="1"/>
    <brk id="9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R192"/>
  <sheetViews>
    <sheetView showWhiteSpace="0" zoomScalePageLayoutView="85" workbookViewId="0">
      <selection activeCell="A13" sqref="A13"/>
    </sheetView>
  </sheetViews>
  <sheetFormatPr defaultColWidth="8.85546875" defaultRowHeight="15"/>
  <cols>
    <col min="1" max="1" width="6.7109375" style="759" customWidth="1"/>
    <col min="2" max="2" width="6.7109375" style="362" customWidth="1"/>
    <col min="3" max="3" width="21.7109375" style="756" customWidth="1"/>
    <col min="4" max="4" width="25.28515625" style="756" customWidth="1"/>
    <col min="5" max="5" width="8.7109375" style="756" customWidth="1"/>
    <col min="6" max="6" width="10.28515625" style="107" customWidth="1"/>
    <col min="7" max="7" width="11.85546875" style="107" customWidth="1"/>
    <col min="8" max="8" width="7.85546875" style="107" customWidth="1"/>
    <col min="9" max="9" width="7.5703125" style="107" customWidth="1"/>
    <col min="10" max="10" width="7.85546875" style="107" customWidth="1"/>
    <col min="11" max="11" width="18.7109375" style="756" customWidth="1"/>
    <col min="12" max="12" width="46.85546875" style="756" bestFit="1" customWidth="1"/>
    <col min="13" max="13" width="12" style="745" customWidth="1"/>
    <col min="14" max="14" width="12.28515625" style="107" customWidth="1"/>
    <col min="15" max="15" width="11.7109375" style="107" customWidth="1"/>
    <col min="16" max="16" width="10.28515625" style="758" bestFit="1" customWidth="1"/>
    <col min="17" max="16384" width="8.85546875" style="107"/>
  </cols>
  <sheetData>
    <row r="1" spans="1:18" ht="14.45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8" ht="14.45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8" ht="14.45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2293</v>
      </c>
      <c r="J3" s="852"/>
      <c r="K3" s="852"/>
      <c r="L3" s="852"/>
      <c r="M3" s="852"/>
      <c r="N3" s="852"/>
      <c r="O3" s="851" t="s">
        <v>30</v>
      </c>
      <c r="P3" s="851"/>
    </row>
    <row r="4" spans="1:18" s="383" customFormat="1" ht="57.7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3087</v>
      </c>
      <c r="H4" s="112" t="s">
        <v>3088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3090</v>
      </c>
      <c r="O4" s="112" t="s">
        <v>2777</v>
      </c>
      <c r="P4" s="112" t="s">
        <v>3464</v>
      </c>
    </row>
    <row r="5" spans="1:18" s="383" customFormat="1" ht="24" customHeight="1">
      <c r="A5" s="113" t="s">
        <v>1377</v>
      </c>
      <c r="B5" s="113"/>
      <c r="C5" s="114" t="s">
        <v>1378</v>
      </c>
      <c r="D5" s="114"/>
      <c r="E5" s="114"/>
      <c r="F5" s="115"/>
      <c r="G5" s="115"/>
      <c r="H5" s="115"/>
      <c r="I5" s="116" t="s">
        <v>1375</v>
      </c>
      <c r="J5" s="116"/>
      <c r="K5" s="41" t="s">
        <v>1376</v>
      </c>
      <c r="L5" s="41"/>
      <c r="M5" s="144"/>
      <c r="N5" s="115"/>
      <c r="O5" s="115"/>
      <c r="P5" s="363"/>
    </row>
    <row r="6" spans="1:18" s="383" customFormat="1" ht="15" customHeight="1">
      <c r="A6" s="299" t="s">
        <v>3</v>
      </c>
      <c r="B6" s="299" t="s">
        <v>2797</v>
      </c>
      <c r="C6" s="205" t="s">
        <v>4</v>
      </c>
      <c r="D6" s="299" t="s">
        <v>2809</v>
      </c>
      <c r="E6" s="120">
        <v>80000</v>
      </c>
      <c r="F6" s="126">
        <v>23336</v>
      </c>
      <c r="G6" s="126">
        <v>30000</v>
      </c>
      <c r="H6" s="126">
        <v>30000</v>
      </c>
      <c r="I6" s="121" t="s">
        <v>31</v>
      </c>
      <c r="J6" s="121" t="s">
        <v>2815</v>
      </c>
      <c r="K6" s="122" t="s">
        <v>32</v>
      </c>
      <c r="L6" s="122" t="s">
        <v>32</v>
      </c>
      <c r="M6" s="119">
        <v>7000000</v>
      </c>
      <c r="N6" s="119">
        <v>387989</v>
      </c>
      <c r="O6" s="123">
        <v>1500000</v>
      </c>
      <c r="P6" s="123">
        <v>5000000</v>
      </c>
      <c r="Q6" s="383" t="s">
        <v>3278</v>
      </c>
      <c r="R6" s="747"/>
    </row>
    <row r="7" spans="1:18" s="383" customFormat="1" ht="15" customHeight="1">
      <c r="A7" s="299" t="s">
        <v>5</v>
      </c>
      <c r="B7" s="299" t="s">
        <v>2798</v>
      </c>
      <c r="C7" s="205" t="s">
        <v>6</v>
      </c>
      <c r="D7" s="299" t="s">
        <v>12</v>
      </c>
      <c r="E7" s="120">
        <v>200000</v>
      </c>
      <c r="F7" s="126">
        <v>3210534</v>
      </c>
      <c r="G7" s="126">
        <v>3300000</v>
      </c>
      <c r="H7" s="126">
        <v>3300000</v>
      </c>
      <c r="I7" s="121" t="s">
        <v>33</v>
      </c>
      <c r="J7" s="121" t="s">
        <v>2816</v>
      </c>
      <c r="K7" s="122" t="s">
        <v>34</v>
      </c>
      <c r="L7" s="122" t="s">
        <v>2854</v>
      </c>
      <c r="M7" s="119">
        <v>7000000</v>
      </c>
      <c r="N7" s="119">
        <v>567091</v>
      </c>
      <c r="O7" s="123">
        <v>900000</v>
      </c>
      <c r="P7" s="123">
        <v>1000000</v>
      </c>
      <c r="Q7" s="383" t="s">
        <v>3278</v>
      </c>
      <c r="R7" s="747"/>
    </row>
    <row r="8" spans="1:18" s="383" customFormat="1" ht="24">
      <c r="A8" s="299" t="s">
        <v>11</v>
      </c>
      <c r="B8" s="299" t="s">
        <v>2798</v>
      </c>
      <c r="C8" s="205" t="s">
        <v>12</v>
      </c>
      <c r="D8" s="299" t="s">
        <v>12</v>
      </c>
      <c r="E8" s="120">
        <v>50000</v>
      </c>
      <c r="F8" s="126">
        <v>44262</v>
      </c>
      <c r="G8" s="126">
        <v>50000</v>
      </c>
      <c r="H8" s="126">
        <v>50000</v>
      </c>
      <c r="I8" s="121" t="s">
        <v>35</v>
      </c>
      <c r="J8" s="121" t="s">
        <v>2817</v>
      </c>
      <c r="K8" s="122" t="s">
        <v>36</v>
      </c>
      <c r="L8" s="122" t="s">
        <v>2855</v>
      </c>
      <c r="M8" s="119">
        <v>7000000</v>
      </c>
      <c r="N8" s="119">
        <v>505328</v>
      </c>
      <c r="O8" s="123">
        <v>600000</v>
      </c>
      <c r="P8" s="123">
        <v>5000000</v>
      </c>
      <c r="Q8" s="383" t="s">
        <v>3278</v>
      </c>
      <c r="R8" s="747"/>
    </row>
    <row r="9" spans="1:18" s="383" customFormat="1" ht="15" customHeight="1">
      <c r="A9" s="299" t="s">
        <v>7</v>
      </c>
      <c r="B9" s="299" t="s">
        <v>2799</v>
      </c>
      <c r="C9" s="205" t="s">
        <v>8</v>
      </c>
      <c r="D9" s="299" t="s">
        <v>2810</v>
      </c>
      <c r="E9" s="120">
        <v>50000</v>
      </c>
      <c r="F9" s="126">
        <v>0</v>
      </c>
      <c r="G9" s="126">
        <v>10000</v>
      </c>
      <c r="H9" s="126">
        <v>10000</v>
      </c>
      <c r="I9" s="121" t="s">
        <v>37</v>
      </c>
      <c r="J9" s="121" t="s">
        <v>2818</v>
      </c>
      <c r="K9" s="122"/>
      <c r="L9" s="122" t="s">
        <v>2856</v>
      </c>
      <c r="M9" s="119">
        <v>7000000</v>
      </c>
      <c r="N9" s="119">
        <v>0</v>
      </c>
      <c r="O9" s="123">
        <v>0</v>
      </c>
      <c r="P9" s="123">
        <v>0</v>
      </c>
      <c r="Q9" s="383" t="s">
        <v>3278</v>
      </c>
      <c r="R9" s="747"/>
    </row>
    <row r="10" spans="1:18" s="383" customFormat="1" ht="15" customHeight="1">
      <c r="A10" s="299" t="s">
        <v>9</v>
      </c>
      <c r="B10" s="299" t="s">
        <v>2800</v>
      </c>
      <c r="C10" s="205" t="s">
        <v>10</v>
      </c>
      <c r="D10" s="299" t="s">
        <v>2811</v>
      </c>
      <c r="E10" s="120">
        <v>200000</v>
      </c>
      <c r="F10" s="126">
        <v>45000</v>
      </c>
      <c r="G10" s="126">
        <v>60000</v>
      </c>
      <c r="H10" s="126">
        <v>60000</v>
      </c>
      <c r="I10" s="121" t="s">
        <v>39</v>
      </c>
      <c r="J10" s="121" t="s">
        <v>2819</v>
      </c>
      <c r="K10" s="122"/>
      <c r="L10" s="122" t="s">
        <v>2819</v>
      </c>
      <c r="M10" s="119">
        <v>7000000</v>
      </c>
      <c r="N10" s="119">
        <v>0</v>
      </c>
      <c r="O10" s="123">
        <v>0</v>
      </c>
      <c r="P10" s="123">
        <v>0</v>
      </c>
      <c r="Q10" s="383" t="s">
        <v>3278</v>
      </c>
      <c r="R10" s="747"/>
    </row>
    <row r="11" spans="1:18" s="383" customFormat="1" ht="15" customHeight="1">
      <c r="A11" s="299" t="s">
        <v>13</v>
      </c>
      <c r="B11" s="299" t="s">
        <v>2801</v>
      </c>
      <c r="C11" s="205" t="s">
        <v>14</v>
      </c>
      <c r="D11" s="299" t="s">
        <v>14</v>
      </c>
      <c r="E11" s="120">
        <v>200000</v>
      </c>
      <c r="F11" s="126">
        <v>0</v>
      </c>
      <c r="G11" s="126">
        <v>0</v>
      </c>
      <c r="H11" s="126">
        <v>0</v>
      </c>
      <c r="I11" s="121" t="s">
        <v>41</v>
      </c>
      <c r="J11" s="121" t="s">
        <v>2820</v>
      </c>
      <c r="K11" s="122" t="s">
        <v>42</v>
      </c>
      <c r="L11" s="122" t="s">
        <v>2857</v>
      </c>
      <c r="M11" s="119">
        <v>7000000</v>
      </c>
      <c r="N11" s="119">
        <v>0</v>
      </c>
      <c r="O11" s="123">
        <v>0</v>
      </c>
      <c r="P11" s="123">
        <v>2500000</v>
      </c>
      <c r="Q11" s="383" t="s">
        <v>3278</v>
      </c>
      <c r="R11" s="747"/>
    </row>
    <row r="12" spans="1:18" s="383" customFormat="1" ht="15" customHeight="1">
      <c r="A12" s="299" t="s">
        <v>15</v>
      </c>
      <c r="B12" s="299" t="s">
        <v>2802</v>
      </c>
      <c r="C12" s="205" t="s">
        <v>16</v>
      </c>
      <c r="D12" s="299" t="s">
        <v>16</v>
      </c>
      <c r="E12" s="120">
        <v>2000000</v>
      </c>
      <c r="F12" s="126">
        <v>810810</v>
      </c>
      <c r="G12" s="126">
        <v>1000000</v>
      </c>
      <c r="H12" s="126">
        <v>1000000</v>
      </c>
      <c r="I12" s="124" t="s">
        <v>43</v>
      </c>
      <c r="J12" s="124"/>
      <c r="K12" s="99" t="s">
        <v>44</v>
      </c>
      <c r="L12" s="99"/>
      <c r="M12" s="145">
        <f>SUM(M6:M11)</f>
        <v>42000000</v>
      </c>
      <c r="N12" s="125">
        <f>SUM(N6:N11)</f>
        <v>1460408</v>
      </c>
      <c r="O12" s="125">
        <f>SUM(O6:O11)</f>
        <v>3000000</v>
      </c>
      <c r="P12" s="125">
        <f>SUM(P6:P11)</f>
        <v>13500000</v>
      </c>
    </row>
    <row r="13" spans="1:18" s="383" customFormat="1" ht="15" customHeight="1">
      <c r="A13" s="299" t="s">
        <v>17</v>
      </c>
      <c r="B13" s="299" t="s">
        <v>2803</v>
      </c>
      <c r="C13" s="205" t="s">
        <v>18</v>
      </c>
      <c r="D13" s="299" t="s">
        <v>2812</v>
      </c>
      <c r="E13" s="120">
        <v>100000</v>
      </c>
      <c r="F13" s="126">
        <v>36000</v>
      </c>
      <c r="G13" s="126">
        <v>50000</v>
      </c>
      <c r="H13" s="126">
        <v>50000</v>
      </c>
      <c r="I13" s="121"/>
      <c r="J13" s="121"/>
      <c r="K13" s="41" t="s">
        <v>792</v>
      </c>
      <c r="L13" s="41"/>
      <c r="M13" s="144"/>
      <c r="N13" s="119"/>
      <c r="O13" s="123"/>
      <c r="P13" s="167"/>
    </row>
    <row r="14" spans="1:18" s="383" customFormat="1" ht="15" customHeight="1">
      <c r="A14" s="299" t="s">
        <v>19</v>
      </c>
      <c r="B14" s="299" t="s">
        <v>2804</v>
      </c>
      <c r="C14" s="205" t="s">
        <v>20</v>
      </c>
      <c r="D14" s="299" t="s">
        <v>2813</v>
      </c>
      <c r="E14" s="120">
        <v>1500000</v>
      </c>
      <c r="F14" s="126">
        <v>1056370</v>
      </c>
      <c r="G14" s="126">
        <v>1400000</v>
      </c>
      <c r="H14" s="126">
        <v>1400000</v>
      </c>
      <c r="I14" s="338" t="s">
        <v>45</v>
      </c>
      <c r="J14" s="121" t="s">
        <v>2821</v>
      </c>
      <c r="K14" s="122" t="s">
        <v>46</v>
      </c>
      <c r="L14" s="122" t="s">
        <v>2858</v>
      </c>
      <c r="M14" s="126">
        <v>46120000</v>
      </c>
      <c r="N14" s="126">
        <v>21398486</v>
      </c>
      <c r="O14" s="123">
        <v>35000000</v>
      </c>
      <c r="P14" s="123">
        <v>42000000</v>
      </c>
      <c r="Q14" s="383" t="s">
        <v>3279</v>
      </c>
      <c r="R14" s="747"/>
    </row>
    <row r="15" spans="1:18" s="383" customFormat="1" ht="24">
      <c r="A15" s="299" t="s">
        <v>21</v>
      </c>
      <c r="B15" s="299" t="s">
        <v>2805</v>
      </c>
      <c r="C15" s="205" t="s">
        <v>22</v>
      </c>
      <c r="D15" s="299" t="s">
        <v>22</v>
      </c>
      <c r="E15" s="205">
        <v>0</v>
      </c>
      <c r="F15" s="126">
        <v>100000</v>
      </c>
      <c r="G15" s="126">
        <v>120000</v>
      </c>
      <c r="H15" s="126">
        <v>120000</v>
      </c>
      <c r="I15" s="121" t="s">
        <v>2556</v>
      </c>
      <c r="J15" s="121" t="s">
        <v>3053</v>
      </c>
      <c r="K15" s="122" t="s">
        <v>110</v>
      </c>
      <c r="L15" s="122" t="s">
        <v>3054</v>
      </c>
      <c r="M15" s="127">
        <v>20000000</v>
      </c>
      <c r="N15" s="127">
        <v>0</v>
      </c>
      <c r="O15" s="123">
        <v>0</v>
      </c>
      <c r="P15" s="123">
        <v>20000000</v>
      </c>
      <c r="Q15" s="383" t="s">
        <v>3279</v>
      </c>
      <c r="R15" s="747"/>
    </row>
    <row r="16" spans="1:18" s="383" customFormat="1" ht="15" customHeight="1">
      <c r="A16" s="299" t="s">
        <v>23</v>
      </c>
      <c r="B16" s="299" t="s">
        <v>2806</v>
      </c>
      <c r="C16" s="205" t="s">
        <v>24</v>
      </c>
      <c r="D16" s="299" t="s">
        <v>24</v>
      </c>
      <c r="E16" s="126">
        <v>1500000</v>
      </c>
      <c r="F16" s="126">
        <v>1303749</v>
      </c>
      <c r="G16" s="126">
        <v>1500000</v>
      </c>
      <c r="H16" s="126">
        <v>0</v>
      </c>
      <c r="I16" s="338" t="s">
        <v>47</v>
      </c>
      <c r="J16" s="121" t="s">
        <v>2822</v>
      </c>
      <c r="K16" s="122" t="s">
        <v>48</v>
      </c>
      <c r="L16" s="122" t="s">
        <v>48</v>
      </c>
      <c r="M16" s="126">
        <v>1000000</v>
      </c>
      <c r="N16" s="126">
        <v>54748</v>
      </c>
      <c r="O16" s="123">
        <v>80000</v>
      </c>
      <c r="P16" s="123">
        <v>100000</v>
      </c>
      <c r="Q16" s="383" t="s">
        <v>3279</v>
      </c>
      <c r="R16" s="747"/>
    </row>
    <row r="17" spans="1:18" s="383" customFormat="1" ht="15" customHeight="1">
      <c r="A17" s="299" t="s">
        <v>25</v>
      </c>
      <c r="B17" s="299" t="s">
        <v>2807</v>
      </c>
      <c r="C17" s="299" t="s">
        <v>2814</v>
      </c>
      <c r="D17" s="299" t="s">
        <v>2814</v>
      </c>
      <c r="E17" s="182">
        <v>0</v>
      </c>
      <c r="F17" s="182">
        <v>0</v>
      </c>
      <c r="G17" s="182">
        <v>0</v>
      </c>
      <c r="H17" s="126">
        <v>0</v>
      </c>
      <c r="I17" s="338" t="s">
        <v>49</v>
      </c>
      <c r="J17" s="121" t="s">
        <v>2823</v>
      </c>
      <c r="K17" s="122" t="s">
        <v>50</v>
      </c>
      <c r="L17" s="122" t="s">
        <v>2859</v>
      </c>
      <c r="M17" s="126">
        <v>1000000</v>
      </c>
      <c r="N17" s="126">
        <v>551569</v>
      </c>
      <c r="O17" s="123">
        <v>800000</v>
      </c>
      <c r="P17" s="123">
        <v>800000</v>
      </c>
      <c r="Q17" s="383" t="s">
        <v>3279</v>
      </c>
      <c r="R17" s="747"/>
    </row>
    <row r="18" spans="1:18" s="383" customFormat="1" ht="15" customHeight="1">
      <c r="A18" s="299" t="s">
        <v>26</v>
      </c>
      <c r="B18" s="299" t="s">
        <v>2808</v>
      </c>
      <c r="C18" s="205" t="s">
        <v>27</v>
      </c>
      <c r="D18" s="299" t="s">
        <v>27</v>
      </c>
      <c r="E18" s="126">
        <v>400000</v>
      </c>
      <c r="F18" s="126">
        <v>0</v>
      </c>
      <c r="G18" s="126">
        <v>10000</v>
      </c>
      <c r="H18" s="126">
        <v>0</v>
      </c>
      <c r="I18" s="338" t="s">
        <v>51</v>
      </c>
      <c r="J18" s="121" t="s">
        <v>2824</v>
      </c>
      <c r="K18" s="122"/>
      <c r="L18" s="122" t="s">
        <v>2860</v>
      </c>
      <c r="M18" s="126">
        <v>0</v>
      </c>
      <c r="N18" s="126"/>
      <c r="O18" s="123">
        <v>0</v>
      </c>
      <c r="P18" s="123">
        <v>0</v>
      </c>
      <c r="Q18" s="383" t="s">
        <v>3279</v>
      </c>
      <c r="R18" s="747"/>
    </row>
    <row r="19" spans="1:18" s="383" customFormat="1" ht="15" customHeight="1">
      <c r="A19" s="299" t="s">
        <v>3295</v>
      </c>
      <c r="B19" s="299" t="s">
        <v>3023</v>
      </c>
      <c r="C19" s="205" t="s">
        <v>2819</v>
      </c>
      <c r="D19" s="299" t="s">
        <v>521</v>
      </c>
      <c r="E19" s="126">
        <v>0</v>
      </c>
      <c r="F19" s="126">
        <v>0</v>
      </c>
      <c r="G19" s="126">
        <v>0</v>
      </c>
      <c r="H19" s="123">
        <v>100000</v>
      </c>
      <c r="I19" s="338" t="s">
        <v>53</v>
      </c>
      <c r="J19" s="121" t="s">
        <v>2825</v>
      </c>
      <c r="K19" s="122" t="s">
        <v>54</v>
      </c>
      <c r="L19" s="122" t="s">
        <v>2861</v>
      </c>
      <c r="M19" s="126">
        <v>50000</v>
      </c>
      <c r="N19" s="126">
        <v>3000</v>
      </c>
      <c r="O19" s="123">
        <v>10000</v>
      </c>
      <c r="P19" s="123">
        <v>10000</v>
      </c>
      <c r="Q19" s="383" t="s">
        <v>3279</v>
      </c>
      <c r="R19" s="747"/>
    </row>
    <row r="20" spans="1:18" s="383" customFormat="1" ht="15" customHeight="1">
      <c r="A20" s="113"/>
      <c r="B20" s="113"/>
      <c r="C20" s="129"/>
      <c r="D20" s="129"/>
      <c r="E20" s="129"/>
      <c r="F20" s="123"/>
      <c r="G20" s="126"/>
      <c r="H20" s="123"/>
      <c r="I20" s="338" t="s">
        <v>55</v>
      </c>
      <c r="J20" s="121" t="s">
        <v>2826</v>
      </c>
      <c r="K20" s="122" t="s">
        <v>56</v>
      </c>
      <c r="L20" s="122" t="s">
        <v>2862</v>
      </c>
      <c r="M20" s="126">
        <v>1000000</v>
      </c>
      <c r="N20" s="126">
        <v>336612</v>
      </c>
      <c r="O20" s="123">
        <v>600000</v>
      </c>
      <c r="P20" s="123">
        <v>600000</v>
      </c>
      <c r="Q20" s="383" t="s">
        <v>3279</v>
      </c>
      <c r="R20" s="747"/>
    </row>
    <row r="21" spans="1:18" s="383" customFormat="1" ht="15" customHeight="1">
      <c r="A21" s="363"/>
      <c r="B21" s="363"/>
      <c r="C21" s="665"/>
      <c r="D21" s="665"/>
      <c r="E21" s="665"/>
      <c r="F21" s="363"/>
      <c r="G21" s="363"/>
      <c r="H21" s="363"/>
      <c r="I21" s="338" t="s">
        <v>57</v>
      </c>
      <c r="J21" s="121" t="s">
        <v>2827</v>
      </c>
      <c r="K21" s="122" t="s">
        <v>58</v>
      </c>
      <c r="L21" s="122" t="s">
        <v>2863</v>
      </c>
      <c r="M21" s="126">
        <v>1600000</v>
      </c>
      <c r="N21" s="126">
        <v>1229943</v>
      </c>
      <c r="O21" s="123">
        <v>1500000</v>
      </c>
      <c r="P21" s="123">
        <v>1500000</v>
      </c>
      <c r="Q21" s="383" t="s">
        <v>3279</v>
      </c>
      <c r="R21" s="747"/>
    </row>
    <row r="22" spans="1:18" s="383" customFormat="1" ht="15" customHeight="1">
      <c r="A22" s="363"/>
      <c r="B22" s="363"/>
      <c r="C22" s="665"/>
      <c r="D22" s="665"/>
      <c r="E22" s="665"/>
      <c r="F22" s="363"/>
      <c r="G22" s="126"/>
      <c r="H22" s="363"/>
      <c r="I22" s="338" t="s">
        <v>59</v>
      </c>
      <c r="J22" s="121" t="s">
        <v>2828</v>
      </c>
      <c r="K22" s="122" t="s">
        <v>60</v>
      </c>
      <c r="L22" s="122" t="s">
        <v>2864</v>
      </c>
      <c r="M22" s="126">
        <v>500000</v>
      </c>
      <c r="N22" s="126">
        <v>214954</v>
      </c>
      <c r="O22" s="123">
        <v>300000</v>
      </c>
      <c r="P22" s="123">
        <v>300000</v>
      </c>
      <c r="Q22" s="383" t="s">
        <v>3279</v>
      </c>
      <c r="R22" s="747"/>
    </row>
    <row r="23" spans="1:18" s="383" customFormat="1" ht="15" customHeight="1">
      <c r="A23" s="363"/>
      <c r="B23" s="363"/>
      <c r="C23" s="665"/>
      <c r="D23" s="665"/>
      <c r="E23" s="665"/>
      <c r="F23" s="363"/>
      <c r="G23" s="363"/>
      <c r="H23" s="363"/>
      <c r="I23" s="338" t="s">
        <v>61</v>
      </c>
      <c r="J23" s="121" t="s">
        <v>2829</v>
      </c>
      <c r="K23" s="122" t="s">
        <v>62</v>
      </c>
      <c r="L23" s="122" t="s">
        <v>2865</v>
      </c>
      <c r="M23" s="126">
        <v>200000</v>
      </c>
      <c r="N23" s="126">
        <v>55298</v>
      </c>
      <c r="O23" s="123">
        <v>100000</v>
      </c>
      <c r="P23" s="123">
        <v>100000</v>
      </c>
      <c r="Q23" s="383" t="s">
        <v>3279</v>
      </c>
      <c r="R23" s="747"/>
    </row>
    <row r="24" spans="1:18" s="383" customFormat="1" ht="15" customHeight="1">
      <c r="A24" s="363"/>
      <c r="B24" s="363"/>
      <c r="C24" s="665"/>
      <c r="D24" s="665"/>
      <c r="E24" s="665"/>
      <c r="F24" s="363"/>
      <c r="G24" s="363"/>
      <c r="H24" s="363"/>
      <c r="I24" s="338" t="s">
        <v>63</v>
      </c>
      <c r="J24" s="121" t="s">
        <v>2830</v>
      </c>
      <c r="K24" s="122" t="s">
        <v>64</v>
      </c>
      <c r="L24" s="122" t="s">
        <v>2866</v>
      </c>
      <c r="M24" s="126">
        <v>100000</v>
      </c>
      <c r="N24" s="126">
        <v>55672</v>
      </c>
      <c r="O24" s="123">
        <v>100000</v>
      </c>
      <c r="P24" s="123">
        <v>100000</v>
      </c>
      <c r="Q24" s="383" t="s">
        <v>3279</v>
      </c>
      <c r="R24" s="747"/>
    </row>
    <row r="25" spans="1:18" s="383" customFormat="1" ht="15" customHeight="1">
      <c r="A25" s="363"/>
      <c r="B25" s="363"/>
      <c r="C25" s="138"/>
      <c r="D25" s="138"/>
      <c r="E25" s="138"/>
      <c r="F25" s="130"/>
      <c r="G25" s="130"/>
      <c r="H25" s="363"/>
      <c r="I25" s="338" t="s">
        <v>65</v>
      </c>
      <c r="J25" s="121" t="s">
        <v>2831</v>
      </c>
      <c r="K25" s="122" t="s">
        <v>66</v>
      </c>
      <c r="L25" s="122" t="s">
        <v>2867</v>
      </c>
      <c r="M25" s="126">
        <v>550000</v>
      </c>
      <c r="N25" s="126">
        <v>141511</v>
      </c>
      <c r="O25" s="123">
        <v>200000</v>
      </c>
      <c r="P25" s="123">
        <v>250000</v>
      </c>
      <c r="Q25" s="383" t="s">
        <v>3279</v>
      </c>
      <c r="R25" s="747"/>
    </row>
    <row r="26" spans="1:18" s="383" customFormat="1" ht="15" customHeight="1">
      <c r="A26" s="363"/>
      <c r="B26" s="363"/>
      <c r="C26" s="665"/>
      <c r="D26" s="665"/>
      <c r="E26" s="665"/>
      <c r="F26" s="363"/>
      <c r="G26" s="363"/>
      <c r="H26" s="363"/>
      <c r="I26" s="338" t="s">
        <v>67</v>
      </c>
      <c r="J26" s="121" t="s">
        <v>2832</v>
      </c>
      <c r="K26" s="122" t="s">
        <v>68</v>
      </c>
      <c r="L26" s="122" t="s">
        <v>2868</v>
      </c>
      <c r="M26" s="126">
        <v>3000000</v>
      </c>
      <c r="N26" s="126">
        <v>755200</v>
      </c>
      <c r="O26" s="123">
        <v>1200000</v>
      </c>
      <c r="P26" s="123">
        <v>1500000</v>
      </c>
      <c r="Q26" s="383" t="s">
        <v>3279</v>
      </c>
      <c r="R26" s="747"/>
    </row>
    <row r="27" spans="1:18" s="383" customFormat="1" ht="15" customHeight="1">
      <c r="A27" s="363"/>
      <c r="B27" s="363"/>
      <c r="C27" s="665"/>
      <c r="D27" s="665"/>
      <c r="E27" s="665"/>
      <c r="F27" s="363"/>
      <c r="G27" s="363"/>
      <c r="H27" s="363"/>
      <c r="I27" s="338" t="s">
        <v>69</v>
      </c>
      <c r="J27" s="121" t="s">
        <v>2833</v>
      </c>
      <c r="K27" s="122" t="s">
        <v>70</v>
      </c>
      <c r="L27" s="122" t="s">
        <v>70</v>
      </c>
      <c r="M27" s="126">
        <v>250000</v>
      </c>
      <c r="N27" s="126">
        <v>160970</v>
      </c>
      <c r="O27" s="123">
        <v>250000</v>
      </c>
      <c r="P27" s="123">
        <v>250000</v>
      </c>
      <c r="Q27" s="383" t="s">
        <v>3279</v>
      </c>
      <c r="R27" s="747"/>
    </row>
    <row r="28" spans="1:18" s="383" customFormat="1" ht="15" customHeight="1">
      <c r="A28" s="363"/>
      <c r="B28" s="363"/>
      <c r="C28" s="665"/>
      <c r="D28" s="665"/>
      <c r="E28" s="665"/>
      <c r="F28" s="363"/>
      <c r="G28" s="363"/>
      <c r="H28" s="363"/>
      <c r="I28" s="338" t="s">
        <v>71</v>
      </c>
      <c r="J28" s="121" t="s">
        <v>2834</v>
      </c>
      <c r="K28" s="122" t="s">
        <v>72</v>
      </c>
      <c r="L28" s="122" t="s">
        <v>2869</v>
      </c>
      <c r="M28" s="126">
        <v>1200000</v>
      </c>
      <c r="N28" s="126">
        <v>258011</v>
      </c>
      <c r="O28" s="123">
        <v>450000</v>
      </c>
      <c r="P28" s="123">
        <v>500000</v>
      </c>
      <c r="Q28" s="383" t="s">
        <v>3279</v>
      </c>
      <c r="R28" s="747"/>
    </row>
    <row r="29" spans="1:18" s="383" customFormat="1" ht="15" customHeight="1">
      <c r="A29" s="363"/>
      <c r="B29" s="363"/>
      <c r="C29" s="665"/>
      <c r="D29" s="665"/>
      <c r="E29" s="665"/>
      <c r="F29" s="130"/>
      <c r="G29" s="130"/>
      <c r="H29" s="131"/>
      <c r="I29" s="338" t="s">
        <v>73</v>
      </c>
      <c r="J29" s="121" t="s">
        <v>2835</v>
      </c>
      <c r="K29" s="122" t="s">
        <v>74</v>
      </c>
      <c r="L29" s="122" t="s">
        <v>2870</v>
      </c>
      <c r="M29" s="126">
        <v>150000</v>
      </c>
      <c r="N29" s="126">
        <v>15258</v>
      </c>
      <c r="O29" s="123">
        <v>150000</v>
      </c>
      <c r="P29" s="123">
        <v>150000</v>
      </c>
      <c r="Q29" s="383" t="s">
        <v>3279</v>
      </c>
      <c r="R29" s="747"/>
    </row>
    <row r="30" spans="1:18" s="383" customFormat="1" ht="15" customHeight="1">
      <c r="A30" s="363"/>
      <c r="B30" s="363"/>
      <c r="C30" s="665"/>
      <c r="D30" s="665"/>
      <c r="E30" s="665"/>
      <c r="F30" s="363"/>
      <c r="G30" s="363"/>
      <c r="H30" s="363"/>
      <c r="I30" s="338" t="s">
        <v>75</v>
      </c>
      <c r="J30" s="121" t="s">
        <v>2836</v>
      </c>
      <c r="K30" s="122" t="s">
        <v>76</v>
      </c>
      <c r="L30" s="122" t="s">
        <v>2871</v>
      </c>
      <c r="M30" s="126">
        <v>5050000</v>
      </c>
      <c r="N30" s="126">
        <v>2781723</v>
      </c>
      <c r="O30" s="123">
        <v>3360000</v>
      </c>
      <c r="P30" s="123">
        <v>3500000</v>
      </c>
      <c r="Q30" s="383" t="s">
        <v>3279</v>
      </c>
      <c r="R30" s="747"/>
    </row>
    <row r="31" spans="1:18" s="383" customFormat="1" ht="15" customHeight="1">
      <c r="A31" s="363"/>
      <c r="B31" s="363"/>
      <c r="C31" s="665"/>
      <c r="D31" s="665"/>
      <c r="E31" s="665"/>
      <c r="F31" s="363"/>
      <c r="G31" s="363"/>
      <c r="H31" s="363"/>
      <c r="I31" s="338" t="s">
        <v>77</v>
      </c>
      <c r="J31" s="121" t="s">
        <v>2837</v>
      </c>
      <c r="K31" s="122" t="s">
        <v>78</v>
      </c>
      <c r="L31" s="122" t="s">
        <v>78</v>
      </c>
      <c r="M31" s="126">
        <v>3500000</v>
      </c>
      <c r="N31" s="126">
        <v>1261635</v>
      </c>
      <c r="O31" s="123">
        <v>1700000</v>
      </c>
      <c r="P31" s="123">
        <v>1800000</v>
      </c>
      <c r="Q31" s="383" t="s">
        <v>3279</v>
      </c>
      <c r="R31" s="747"/>
    </row>
    <row r="32" spans="1:18" s="383" customFormat="1" ht="15" customHeight="1">
      <c r="A32" s="363"/>
      <c r="B32" s="363"/>
      <c r="C32" s="665"/>
      <c r="D32" s="665"/>
      <c r="E32" s="665"/>
      <c r="F32" s="363"/>
      <c r="G32" s="363"/>
      <c r="H32" s="363"/>
      <c r="I32" s="338" t="s">
        <v>2693</v>
      </c>
      <c r="J32" s="121" t="s">
        <v>2898</v>
      </c>
      <c r="K32" s="122" t="s">
        <v>2691</v>
      </c>
      <c r="L32" s="122" t="s">
        <v>2899</v>
      </c>
      <c r="M32" s="126">
        <v>400000</v>
      </c>
      <c r="N32" s="126">
        <v>292665</v>
      </c>
      <c r="O32" s="123">
        <v>400000</v>
      </c>
      <c r="P32" s="123">
        <v>400000</v>
      </c>
      <c r="Q32" s="383" t="s">
        <v>3279</v>
      </c>
      <c r="R32" s="747"/>
    </row>
    <row r="33" spans="1:18" s="383" customFormat="1" ht="15" customHeight="1">
      <c r="A33" s="363"/>
      <c r="B33" s="363"/>
      <c r="C33" s="665"/>
      <c r="D33" s="665"/>
      <c r="E33" s="665"/>
      <c r="F33" s="363"/>
      <c r="G33" s="363"/>
      <c r="H33" s="363"/>
      <c r="I33" s="338" t="s">
        <v>2694</v>
      </c>
      <c r="J33" s="121" t="s">
        <v>3207</v>
      </c>
      <c r="K33" s="122" t="s">
        <v>2681</v>
      </c>
      <c r="L33" s="122" t="s">
        <v>3230</v>
      </c>
      <c r="M33" s="126">
        <v>100000</v>
      </c>
      <c r="N33" s="126">
        <v>0</v>
      </c>
      <c r="O33" s="123">
        <v>10000</v>
      </c>
      <c r="P33" s="123">
        <v>10000</v>
      </c>
      <c r="Q33" s="383" t="s">
        <v>3279</v>
      </c>
      <c r="R33" s="747"/>
    </row>
    <row r="34" spans="1:18" s="383" customFormat="1" ht="15" customHeight="1">
      <c r="A34" s="363"/>
      <c r="B34" s="363"/>
      <c r="C34" s="665"/>
      <c r="D34" s="665"/>
      <c r="E34" s="665"/>
      <c r="F34" s="363"/>
      <c r="G34" s="363"/>
      <c r="H34" s="363"/>
      <c r="I34" s="338" t="s">
        <v>80</v>
      </c>
      <c r="J34" s="121" t="s">
        <v>2838</v>
      </c>
      <c r="K34" s="122" t="s">
        <v>81</v>
      </c>
      <c r="L34" s="122" t="s">
        <v>2872</v>
      </c>
      <c r="M34" s="126">
        <v>2600000</v>
      </c>
      <c r="N34" s="126">
        <v>384453</v>
      </c>
      <c r="O34" s="123">
        <v>600000</v>
      </c>
      <c r="P34" s="123">
        <v>0</v>
      </c>
      <c r="Q34" s="383" t="s">
        <v>3279</v>
      </c>
      <c r="R34" s="747"/>
    </row>
    <row r="35" spans="1:18" s="383" customFormat="1" ht="15" customHeight="1">
      <c r="A35" s="363"/>
      <c r="B35" s="363"/>
      <c r="C35" s="665"/>
      <c r="D35" s="665"/>
      <c r="E35" s="665"/>
      <c r="F35" s="363"/>
      <c r="G35" s="363"/>
      <c r="H35" s="363"/>
      <c r="I35" s="338" t="s">
        <v>82</v>
      </c>
      <c r="J35" s="121" t="s">
        <v>2839</v>
      </c>
      <c r="K35" s="122" t="s">
        <v>83</v>
      </c>
      <c r="L35" s="122" t="s">
        <v>2873</v>
      </c>
      <c r="M35" s="126">
        <v>1000000</v>
      </c>
      <c r="N35" s="126">
        <v>6297</v>
      </c>
      <c r="O35" s="123">
        <v>20000</v>
      </c>
      <c r="P35" s="123">
        <v>100000</v>
      </c>
      <c r="Q35" s="383" t="s">
        <v>3279</v>
      </c>
      <c r="R35" s="747"/>
    </row>
    <row r="36" spans="1:18" s="383" customFormat="1" ht="15" customHeight="1">
      <c r="A36" s="363"/>
      <c r="B36" s="363"/>
      <c r="C36" s="665"/>
      <c r="D36" s="665"/>
      <c r="E36" s="665"/>
      <c r="F36" s="363"/>
      <c r="G36" s="363"/>
      <c r="H36" s="363"/>
      <c r="I36" s="338" t="s">
        <v>84</v>
      </c>
      <c r="J36" s="121" t="s">
        <v>2840</v>
      </c>
      <c r="K36" s="122" t="s">
        <v>85</v>
      </c>
      <c r="L36" s="122" t="s">
        <v>2874</v>
      </c>
      <c r="M36" s="126">
        <v>40610000</v>
      </c>
      <c r="N36" s="126">
        <v>21279626</v>
      </c>
      <c r="O36" s="123">
        <v>27500000</v>
      </c>
      <c r="P36" s="123">
        <v>27500000</v>
      </c>
      <c r="Q36" s="383" t="s">
        <v>3279</v>
      </c>
      <c r="R36" s="747"/>
    </row>
    <row r="37" spans="1:18" s="383" customFormat="1" ht="15" customHeight="1">
      <c r="A37" s="363"/>
      <c r="B37" s="363"/>
      <c r="C37" s="665"/>
      <c r="D37" s="665"/>
      <c r="E37" s="665"/>
      <c r="F37" s="363"/>
      <c r="G37" s="363"/>
      <c r="H37" s="363"/>
      <c r="I37" s="338" t="s">
        <v>86</v>
      </c>
      <c r="J37" s="121" t="s">
        <v>2841</v>
      </c>
      <c r="K37" s="122" t="s">
        <v>87</v>
      </c>
      <c r="L37" s="122" t="s">
        <v>87</v>
      </c>
      <c r="M37" s="126">
        <v>5000000</v>
      </c>
      <c r="N37" s="126">
        <v>3449162</v>
      </c>
      <c r="O37" s="123">
        <v>8000000</v>
      </c>
      <c r="P37" s="123">
        <v>8000000</v>
      </c>
      <c r="Q37" s="383" t="s">
        <v>3279</v>
      </c>
      <c r="R37" s="747"/>
    </row>
    <row r="38" spans="1:18" s="383" customFormat="1" ht="15" customHeight="1">
      <c r="A38" s="363"/>
      <c r="B38" s="363"/>
      <c r="C38" s="665"/>
      <c r="D38" s="665"/>
      <c r="E38" s="665"/>
      <c r="F38" s="363"/>
      <c r="G38" s="363"/>
      <c r="H38" s="363"/>
      <c r="I38" s="338" t="s">
        <v>88</v>
      </c>
      <c r="J38" s="121" t="s">
        <v>2842</v>
      </c>
      <c r="K38" s="122" t="s">
        <v>89</v>
      </c>
      <c r="L38" s="122" t="s">
        <v>2875</v>
      </c>
      <c r="M38" s="126">
        <v>3700000</v>
      </c>
      <c r="N38" s="126">
        <v>1563507</v>
      </c>
      <c r="O38" s="123">
        <v>2000000</v>
      </c>
      <c r="P38" s="123">
        <v>2000000</v>
      </c>
      <c r="Q38" s="383" t="s">
        <v>3279</v>
      </c>
      <c r="R38" s="747"/>
    </row>
    <row r="39" spans="1:18" s="383" customFormat="1" ht="15" customHeight="1">
      <c r="A39" s="363"/>
      <c r="B39" s="363"/>
      <c r="C39" s="665"/>
      <c r="D39" s="665"/>
      <c r="E39" s="665"/>
      <c r="F39" s="363"/>
      <c r="G39" s="363"/>
      <c r="H39" s="363"/>
      <c r="I39" s="338" t="s">
        <v>90</v>
      </c>
      <c r="J39" s="121" t="s">
        <v>2843</v>
      </c>
      <c r="K39" s="122" t="s">
        <v>91</v>
      </c>
      <c r="L39" s="122" t="s">
        <v>381</v>
      </c>
      <c r="M39" s="126">
        <v>30000</v>
      </c>
      <c r="N39" s="126">
        <v>0</v>
      </c>
      <c r="O39" s="123">
        <v>10000</v>
      </c>
      <c r="P39" s="123">
        <v>10000</v>
      </c>
      <c r="Q39" s="383" t="s">
        <v>3279</v>
      </c>
      <c r="R39" s="747"/>
    </row>
    <row r="40" spans="1:18" s="383" customFormat="1" ht="15" customHeight="1">
      <c r="A40" s="363"/>
      <c r="B40" s="363"/>
      <c r="C40" s="665"/>
      <c r="D40" s="665"/>
      <c r="E40" s="665"/>
      <c r="F40" s="363"/>
      <c r="G40" s="363"/>
      <c r="H40" s="363"/>
      <c r="I40" s="338" t="s">
        <v>92</v>
      </c>
      <c r="J40" s="121" t="s">
        <v>2844</v>
      </c>
      <c r="K40" s="122" t="s">
        <v>93</v>
      </c>
      <c r="L40" s="122" t="s">
        <v>2876</v>
      </c>
      <c r="M40" s="126">
        <v>500000</v>
      </c>
      <c r="N40" s="126">
        <v>391088</v>
      </c>
      <c r="O40" s="123">
        <v>1000000</v>
      </c>
      <c r="P40" s="123">
        <v>1000000</v>
      </c>
      <c r="Q40" s="383" t="s">
        <v>3279</v>
      </c>
      <c r="R40" s="747"/>
    </row>
    <row r="41" spans="1:18" s="383" customFormat="1" ht="15" customHeight="1">
      <c r="A41" s="363"/>
      <c r="B41" s="363"/>
      <c r="C41" s="665"/>
      <c r="D41" s="665"/>
      <c r="E41" s="665"/>
      <c r="F41" s="363"/>
      <c r="G41" s="363"/>
      <c r="H41" s="363"/>
      <c r="I41" s="338" t="s">
        <v>2692</v>
      </c>
      <c r="J41" s="121" t="s">
        <v>3034</v>
      </c>
      <c r="K41" s="122" t="s">
        <v>2683</v>
      </c>
      <c r="L41" s="122" t="s">
        <v>93</v>
      </c>
      <c r="M41" s="126">
        <v>80000</v>
      </c>
      <c r="N41" s="126">
        <v>0</v>
      </c>
      <c r="O41" s="123">
        <v>10000</v>
      </c>
      <c r="P41" s="123">
        <v>10000</v>
      </c>
      <c r="Q41" s="383" t="s">
        <v>3279</v>
      </c>
      <c r="R41" s="747"/>
    </row>
    <row r="42" spans="1:18" s="383" customFormat="1" ht="12" customHeight="1">
      <c r="A42" s="363"/>
      <c r="B42" s="363"/>
      <c r="C42" s="665"/>
      <c r="D42" s="665"/>
      <c r="E42" s="665"/>
      <c r="F42" s="363"/>
      <c r="G42" s="363"/>
      <c r="H42" s="363"/>
      <c r="I42" s="338"/>
      <c r="J42" s="338"/>
      <c r="K42" s="122"/>
      <c r="L42" s="41"/>
      <c r="M42" s="126"/>
      <c r="N42" s="126"/>
      <c r="O42" s="123"/>
      <c r="P42" s="123"/>
      <c r="Q42" s="383" t="s">
        <v>3279</v>
      </c>
      <c r="R42" s="747"/>
    </row>
    <row r="43" spans="1:18" s="383" customFormat="1" ht="12.6" customHeight="1">
      <c r="A43" s="363"/>
      <c r="B43" s="363"/>
      <c r="C43" s="665"/>
      <c r="D43" s="665"/>
      <c r="E43" s="665"/>
      <c r="F43" s="363"/>
      <c r="G43" s="363"/>
      <c r="H43" s="363"/>
      <c r="I43" s="338" t="s">
        <v>95</v>
      </c>
      <c r="J43" s="121" t="s">
        <v>2819</v>
      </c>
      <c r="K43" s="122" t="s">
        <v>96</v>
      </c>
      <c r="L43" s="122" t="s">
        <v>2819</v>
      </c>
      <c r="M43" s="126">
        <v>50000</v>
      </c>
      <c r="N43" s="126">
        <v>0</v>
      </c>
      <c r="O43" s="123">
        <v>10000</v>
      </c>
      <c r="P43" s="123">
        <v>10000</v>
      </c>
      <c r="Q43" s="383" t="s">
        <v>3279</v>
      </c>
      <c r="R43" s="747"/>
    </row>
    <row r="44" spans="1:18" s="748" customFormat="1" ht="12.6" customHeight="1">
      <c r="A44" s="363"/>
      <c r="B44" s="363"/>
      <c r="C44" s="665"/>
      <c r="D44" s="665"/>
      <c r="E44" s="665"/>
      <c r="F44" s="363"/>
      <c r="G44" s="363"/>
      <c r="H44" s="363"/>
      <c r="I44" s="338" t="s">
        <v>97</v>
      </c>
      <c r="J44" s="121" t="s">
        <v>2845</v>
      </c>
      <c r="K44" s="122" t="s">
        <v>98</v>
      </c>
      <c r="L44" s="122" t="s">
        <v>2877</v>
      </c>
      <c r="M44" s="126">
        <v>1000000</v>
      </c>
      <c r="N44" s="126">
        <v>33761</v>
      </c>
      <c r="O44" s="123">
        <v>60000</v>
      </c>
      <c r="P44" s="123">
        <v>100000</v>
      </c>
      <c r="Q44" s="383" t="s">
        <v>3279</v>
      </c>
      <c r="R44" s="747"/>
    </row>
    <row r="45" spans="1:18" s="383" customFormat="1" ht="15" customHeight="1">
      <c r="A45" s="363"/>
      <c r="B45" s="363"/>
      <c r="C45" s="665"/>
      <c r="D45" s="665"/>
      <c r="E45" s="665"/>
      <c r="F45" s="363"/>
      <c r="G45" s="363"/>
      <c r="H45" s="363"/>
      <c r="I45" s="338"/>
      <c r="J45" s="338"/>
      <c r="K45" s="122"/>
      <c r="L45" s="122"/>
      <c r="M45" s="126">
        <v>0</v>
      </c>
      <c r="N45" s="126"/>
      <c r="O45" s="123">
        <v>0</v>
      </c>
      <c r="P45" s="123">
        <v>0</v>
      </c>
      <c r="Q45" s="383" t="s">
        <v>3279</v>
      </c>
      <c r="R45" s="747"/>
    </row>
    <row r="46" spans="1:18" s="365" customFormat="1" ht="13.15" customHeight="1">
      <c r="A46" s="363"/>
      <c r="B46" s="363"/>
      <c r="C46" s="665"/>
      <c r="D46" s="665"/>
      <c r="E46" s="665"/>
      <c r="F46" s="363"/>
      <c r="G46" s="363"/>
      <c r="H46" s="363"/>
      <c r="I46" s="338" t="s">
        <v>99</v>
      </c>
      <c r="J46" s="121" t="s">
        <v>2846</v>
      </c>
      <c r="K46" s="122" t="s">
        <v>100</v>
      </c>
      <c r="L46" s="122" t="s">
        <v>100</v>
      </c>
      <c r="M46" s="126">
        <v>10000000</v>
      </c>
      <c r="N46" s="126">
        <v>7338707</v>
      </c>
      <c r="O46" s="123">
        <v>9000000</v>
      </c>
      <c r="P46" s="123">
        <v>10000000</v>
      </c>
      <c r="Q46" s="383" t="s">
        <v>3279</v>
      </c>
      <c r="R46" s="747"/>
    </row>
    <row r="47" spans="1:18" s="365" customFormat="1" ht="13.15" customHeight="1">
      <c r="A47" s="749"/>
      <c r="B47" s="749"/>
      <c r="C47" s="665"/>
      <c r="D47" s="665"/>
      <c r="E47" s="665"/>
      <c r="F47" s="363"/>
      <c r="G47" s="363"/>
      <c r="H47" s="750"/>
      <c r="I47" s="338" t="s">
        <v>101</v>
      </c>
      <c r="J47" s="121" t="s">
        <v>2847</v>
      </c>
      <c r="K47" s="122" t="s">
        <v>102</v>
      </c>
      <c r="L47" s="122" t="s">
        <v>102</v>
      </c>
      <c r="M47" s="126">
        <v>1000000</v>
      </c>
      <c r="N47" s="126">
        <v>885168</v>
      </c>
      <c r="O47" s="123">
        <v>2000000</v>
      </c>
      <c r="P47" s="123">
        <v>2000000</v>
      </c>
      <c r="Q47" s="383" t="s">
        <v>3279</v>
      </c>
      <c r="R47" s="747"/>
    </row>
    <row r="48" spans="1:18" s="383" customFormat="1" ht="15" customHeight="1">
      <c r="A48" s="363"/>
      <c r="B48" s="363"/>
      <c r="C48" s="363"/>
      <c r="D48" s="363"/>
      <c r="E48" s="363"/>
      <c r="F48" s="363"/>
      <c r="G48" s="363"/>
      <c r="H48" s="363"/>
      <c r="I48" s="751" t="s">
        <v>3266</v>
      </c>
      <c r="J48" s="751"/>
      <c r="K48" s="363"/>
      <c r="L48" s="665" t="s">
        <v>3381</v>
      </c>
      <c r="M48" s="126">
        <v>0</v>
      </c>
      <c r="N48" s="126">
        <v>0</v>
      </c>
      <c r="O48" s="123">
        <v>0</v>
      </c>
      <c r="P48" s="123">
        <v>500000</v>
      </c>
      <c r="Q48" s="383" t="s">
        <v>3279</v>
      </c>
      <c r="R48" s="747"/>
    </row>
    <row r="49" spans="1:18" s="363" customFormat="1" ht="15" customHeight="1">
      <c r="C49" s="665"/>
      <c r="D49" s="665"/>
      <c r="E49" s="665"/>
      <c r="I49" s="338" t="s">
        <v>103</v>
      </c>
      <c r="J49" s="121" t="s">
        <v>2848</v>
      </c>
      <c r="K49" s="122" t="s">
        <v>104</v>
      </c>
      <c r="L49" s="122" t="s">
        <v>104</v>
      </c>
      <c r="M49" s="126">
        <v>7500000</v>
      </c>
      <c r="N49" s="126">
        <v>3584567</v>
      </c>
      <c r="O49" s="123">
        <v>4400000</v>
      </c>
      <c r="P49" s="123">
        <v>5000000</v>
      </c>
      <c r="Q49" s="383" t="s">
        <v>3279</v>
      </c>
      <c r="R49" s="747"/>
    </row>
    <row r="50" spans="1:18" s="383" customFormat="1" ht="15" customHeight="1">
      <c r="A50" s="299"/>
      <c r="B50" s="299"/>
      <c r="C50" s="224"/>
      <c r="D50" s="224"/>
      <c r="E50" s="224"/>
      <c r="F50" s="130"/>
      <c r="G50" s="130"/>
      <c r="H50" s="131"/>
      <c r="I50" s="338" t="s">
        <v>105</v>
      </c>
      <c r="J50" s="121" t="s">
        <v>2849</v>
      </c>
      <c r="K50" s="122" t="s">
        <v>2674</v>
      </c>
      <c r="L50" s="122" t="s">
        <v>2878</v>
      </c>
      <c r="M50" s="119">
        <v>1500000</v>
      </c>
      <c r="N50" s="119">
        <v>0</v>
      </c>
      <c r="O50" s="123">
        <v>500000</v>
      </c>
      <c r="P50" s="123">
        <v>1500000</v>
      </c>
      <c r="Q50" s="383" t="s">
        <v>3279</v>
      </c>
      <c r="R50" s="747"/>
    </row>
    <row r="51" spans="1:18" s="383" customFormat="1" ht="15" customHeight="1">
      <c r="A51" s="363"/>
      <c r="B51" s="363"/>
      <c r="C51" s="665"/>
      <c r="D51" s="665"/>
      <c r="E51" s="665"/>
      <c r="F51" s="363"/>
      <c r="G51" s="363"/>
      <c r="H51" s="363"/>
      <c r="I51" s="121" t="s">
        <v>106</v>
      </c>
      <c r="J51" s="121" t="s">
        <v>2819</v>
      </c>
      <c r="K51" s="122" t="s">
        <v>107</v>
      </c>
      <c r="L51" s="122" t="s">
        <v>2819</v>
      </c>
      <c r="M51" s="127">
        <v>700000</v>
      </c>
      <c r="N51" s="127">
        <v>117749</v>
      </c>
      <c r="O51" s="123">
        <v>250000</v>
      </c>
      <c r="P51" s="123">
        <v>0</v>
      </c>
      <c r="Q51" s="383" t="s">
        <v>3279</v>
      </c>
      <c r="R51" s="747"/>
    </row>
    <row r="52" spans="1:18" s="383" customFormat="1" ht="15" customHeight="1">
      <c r="A52" s="363"/>
      <c r="B52" s="363"/>
      <c r="C52" s="665"/>
      <c r="D52" s="665"/>
      <c r="E52" s="665"/>
      <c r="F52" s="363"/>
      <c r="G52" s="363"/>
      <c r="H52" s="363"/>
      <c r="I52" s="116"/>
      <c r="J52" s="116"/>
      <c r="K52" s="129"/>
      <c r="L52" s="129"/>
      <c r="M52" s="123">
        <v>0</v>
      </c>
      <c r="N52" s="123">
        <v>0</v>
      </c>
      <c r="O52" s="123">
        <v>0</v>
      </c>
      <c r="P52" s="123">
        <v>0</v>
      </c>
      <c r="Q52" s="383" t="s">
        <v>3279</v>
      </c>
      <c r="R52" s="747"/>
    </row>
    <row r="53" spans="1:18" s="383" customFormat="1" ht="15" customHeight="1">
      <c r="A53" s="363"/>
      <c r="B53" s="363"/>
      <c r="C53" s="665"/>
      <c r="D53" s="665"/>
      <c r="E53" s="665"/>
      <c r="F53" s="363"/>
      <c r="G53" s="363"/>
      <c r="H53" s="363"/>
      <c r="I53" s="116"/>
      <c r="J53" s="116"/>
      <c r="K53" s="129"/>
      <c r="L53" s="129"/>
      <c r="M53" s="123">
        <v>0</v>
      </c>
      <c r="N53" s="123">
        <v>0</v>
      </c>
      <c r="O53" s="123">
        <v>0</v>
      </c>
      <c r="P53" s="123">
        <v>0</v>
      </c>
      <c r="Q53" s="383" t="s">
        <v>3279</v>
      </c>
      <c r="R53" s="747"/>
    </row>
    <row r="54" spans="1:18" s="383" customFormat="1" ht="15" customHeight="1">
      <c r="A54" s="363"/>
      <c r="B54" s="363"/>
      <c r="C54" s="665"/>
      <c r="D54" s="665"/>
      <c r="E54" s="665"/>
      <c r="F54" s="363"/>
      <c r="G54" s="363"/>
      <c r="H54" s="363"/>
      <c r="I54" s="121" t="s">
        <v>108</v>
      </c>
      <c r="J54" s="121" t="s">
        <v>2850</v>
      </c>
      <c r="K54" s="122" t="s">
        <v>109</v>
      </c>
      <c r="L54" s="122" t="s">
        <v>2879</v>
      </c>
      <c r="M54" s="127">
        <v>1000000</v>
      </c>
      <c r="N54" s="127">
        <v>4355</v>
      </c>
      <c r="O54" s="123">
        <v>10000</v>
      </c>
      <c r="P54" s="123">
        <v>10000</v>
      </c>
      <c r="Q54" s="383" t="s">
        <v>3279</v>
      </c>
      <c r="R54" s="747"/>
    </row>
    <row r="55" spans="1:18" s="383" customFormat="1" ht="15" customHeight="1">
      <c r="A55" s="363"/>
      <c r="B55" s="363"/>
      <c r="C55" s="665"/>
      <c r="D55" s="665"/>
      <c r="E55" s="665"/>
      <c r="F55" s="363"/>
      <c r="G55" s="363"/>
      <c r="H55" s="363"/>
      <c r="I55" s="121" t="s">
        <v>2522</v>
      </c>
      <c r="J55" s="121" t="s">
        <v>3208</v>
      </c>
      <c r="K55" s="122" t="s">
        <v>2675</v>
      </c>
      <c r="L55" s="122" t="s">
        <v>3209</v>
      </c>
      <c r="M55" s="127">
        <v>1000000</v>
      </c>
      <c r="N55" s="127">
        <v>0</v>
      </c>
      <c r="O55" s="123">
        <v>20000</v>
      </c>
      <c r="P55" s="123">
        <v>500000</v>
      </c>
      <c r="Q55" s="383" t="s">
        <v>3279</v>
      </c>
      <c r="R55" s="747"/>
    </row>
    <row r="56" spans="1:18" s="383" customFormat="1" ht="27" customHeight="1">
      <c r="A56" s="363"/>
      <c r="B56" s="363"/>
      <c r="C56" s="665"/>
      <c r="D56" s="665"/>
      <c r="E56" s="665"/>
      <c r="F56" s="363"/>
      <c r="G56" s="363"/>
      <c r="H56" s="363"/>
      <c r="I56" s="122" t="s">
        <v>2523</v>
      </c>
      <c r="J56" s="121" t="s">
        <v>3203</v>
      </c>
      <c r="K56" s="122" t="s">
        <v>2123</v>
      </c>
      <c r="L56" s="122" t="s">
        <v>2123</v>
      </c>
      <c r="M56" s="127">
        <v>200000</v>
      </c>
      <c r="N56" s="127">
        <v>0</v>
      </c>
      <c r="O56" s="123">
        <v>10000</v>
      </c>
      <c r="P56" s="123">
        <v>50000</v>
      </c>
      <c r="Q56" s="383" t="s">
        <v>3279</v>
      </c>
      <c r="R56" s="747"/>
    </row>
    <row r="57" spans="1:18" s="383" customFormat="1" ht="24">
      <c r="A57" s="363"/>
      <c r="B57" s="363"/>
      <c r="C57" s="665"/>
      <c r="D57" s="665"/>
      <c r="E57" s="665"/>
      <c r="F57" s="363"/>
      <c r="G57" s="363"/>
      <c r="H57" s="363"/>
      <c r="I57" s="122" t="s">
        <v>2524</v>
      </c>
      <c r="J57" s="121" t="s">
        <v>2851</v>
      </c>
      <c r="K57" s="433" t="s">
        <v>2124</v>
      </c>
      <c r="L57" s="122" t="s">
        <v>3001</v>
      </c>
      <c r="M57" s="127">
        <v>23500000</v>
      </c>
      <c r="N57" s="127">
        <v>10379103</v>
      </c>
      <c r="O57" s="123">
        <v>15000000</v>
      </c>
      <c r="P57" s="123">
        <v>23500000</v>
      </c>
      <c r="Q57" s="383" t="s">
        <v>3279</v>
      </c>
      <c r="R57" s="747"/>
    </row>
    <row r="58" spans="1:18" s="383" customFormat="1" ht="15" customHeight="1">
      <c r="A58" s="363"/>
      <c r="B58" s="363"/>
      <c r="C58" s="665"/>
      <c r="D58" s="665"/>
      <c r="E58" s="665"/>
      <c r="F58" s="363"/>
      <c r="G58" s="363"/>
      <c r="H58" s="363"/>
      <c r="I58" s="122"/>
      <c r="J58" s="41"/>
      <c r="K58" s="129"/>
      <c r="L58" s="129"/>
      <c r="M58" s="123">
        <v>0</v>
      </c>
      <c r="N58" s="123"/>
      <c r="O58" s="123">
        <v>0</v>
      </c>
      <c r="P58" s="123">
        <v>0</v>
      </c>
      <c r="Q58" s="383" t="s">
        <v>3279</v>
      </c>
      <c r="R58" s="747"/>
    </row>
    <row r="59" spans="1:18" s="383" customFormat="1" ht="15" customHeight="1">
      <c r="A59" s="363"/>
      <c r="B59" s="363"/>
      <c r="C59" s="665"/>
      <c r="D59" s="665"/>
      <c r="E59" s="665"/>
      <c r="F59" s="363"/>
      <c r="G59" s="363"/>
      <c r="H59" s="752"/>
      <c r="I59" s="122" t="s">
        <v>2525</v>
      </c>
      <c r="J59" s="121" t="s">
        <v>2852</v>
      </c>
      <c r="K59" s="129" t="s">
        <v>2227</v>
      </c>
      <c r="L59" s="122" t="s">
        <v>2880</v>
      </c>
      <c r="M59" s="123">
        <v>9000000</v>
      </c>
      <c r="N59" s="123">
        <v>8762000</v>
      </c>
      <c r="O59" s="123">
        <v>9000000</v>
      </c>
      <c r="P59" s="123">
        <v>11000000</v>
      </c>
      <c r="Q59" s="383" t="s">
        <v>3279</v>
      </c>
      <c r="R59" s="747"/>
    </row>
    <row r="60" spans="1:18" s="383" customFormat="1" ht="15" customHeight="1">
      <c r="A60" s="363"/>
      <c r="B60" s="363"/>
      <c r="C60" s="665"/>
      <c r="D60" s="665"/>
      <c r="E60" s="665"/>
      <c r="F60" s="363"/>
      <c r="G60" s="363"/>
      <c r="H60" s="752"/>
      <c r="I60" s="41" t="s">
        <v>3205</v>
      </c>
      <c r="J60" s="41" t="s">
        <v>3206</v>
      </c>
      <c r="K60" s="129" t="s">
        <v>2700</v>
      </c>
      <c r="L60" s="122" t="s">
        <v>3204</v>
      </c>
      <c r="M60" s="123">
        <v>2000000</v>
      </c>
      <c r="N60" s="123">
        <v>0</v>
      </c>
      <c r="O60" s="123">
        <v>300000</v>
      </c>
      <c r="P60" s="123">
        <v>0</v>
      </c>
      <c r="Q60" s="383" t="s">
        <v>3279</v>
      </c>
      <c r="R60" s="747"/>
    </row>
    <row r="61" spans="1:18" s="383" customFormat="1" ht="15" customHeight="1">
      <c r="A61" s="363"/>
      <c r="B61" s="363"/>
      <c r="C61" s="665"/>
      <c r="D61" s="665"/>
      <c r="E61" s="665"/>
      <c r="F61" s="363"/>
      <c r="G61" s="363"/>
      <c r="H61" s="752"/>
      <c r="I61" s="124" t="s">
        <v>111</v>
      </c>
      <c r="J61" s="124"/>
      <c r="K61" s="99" t="s">
        <v>112</v>
      </c>
      <c r="L61" s="99"/>
      <c r="M61" s="145">
        <f>SUM(M14:M60)</f>
        <v>197740000</v>
      </c>
      <c r="N61" s="145">
        <f>SUM(N14:N60)</f>
        <v>87746798</v>
      </c>
      <c r="O61" s="145">
        <f>SUM(O14:O60)</f>
        <v>125910000</v>
      </c>
      <c r="P61" s="145">
        <f>SUM(P14:P60)</f>
        <v>166660000</v>
      </c>
    </row>
    <row r="62" spans="1:18">
      <c r="A62" s="363"/>
      <c r="B62" s="363"/>
      <c r="C62" s="665"/>
      <c r="D62" s="665"/>
      <c r="E62" s="665"/>
      <c r="F62" s="363"/>
      <c r="G62" s="363"/>
      <c r="H62" s="363"/>
      <c r="I62" s="40"/>
      <c r="J62" s="74"/>
      <c r="K62" s="753"/>
      <c r="L62" s="753"/>
      <c r="M62" s="143"/>
      <c r="N62" s="42"/>
      <c r="O62" s="42"/>
      <c r="P62" s="42"/>
    </row>
    <row r="63" spans="1:18">
      <c r="A63" s="389"/>
      <c r="B63" s="389"/>
      <c r="C63" s="754"/>
      <c r="D63" s="754"/>
      <c r="E63" s="754"/>
      <c r="F63" s="389"/>
      <c r="G63" s="389"/>
      <c r="H63" s="389"/>
      <c r="I63" s="389"/>
      <c r="J63" s="389"/>
      <c r="K63" s="754"/>
      <c r="L63" s="754"/>
      <c r="M63" s="141"/>
      <c r="N63" s="127"/>
      <c r="O63" s="134"/>
      <c r="P63" s="127"/>
    </row>
    <row r="64" spans="1:18">
      <c r="A64" s="389"/>
      <c r="B64" s="389"/>
      <c r="C64" s="754"/>
      <c r="D64" s="754"/>
      <c r="E64" s="754"/>
      <c r="F64" s="389"/>
      <c r="G64" s="389"/>
      <c r="H64" s="389"/>
      <c r="I64" s="389"/>
      <c r="J64" s="389"/>
      <c r="K64" s="754"/>
      <c r="L64" s="754"/>
      <c r="M64" s="746"/>
      <c r="N64" s="389"/>
      <c r="O64" s="389"/>
      <c r="P64" s="389"/>
    </row>
    <row r="65" spans="1:16">
      <c r="A65" s="389"/>
      <c r="B65" s="389"/>
      <c r="C65" s="754"/>
      <c r="D65" s="754"/>
      <c r="E65" s="754"/>
      <c r="F65" s="389"/>
      <c r="G65" s="389"/>
      <c r="H65" s="389"/>
      <c r="I65" s="389"/>
      <c r="J65" s="389"/>
      <c r="K65" s="754"/>
      <c r="L65" s="754"/>
      <c r="M65" s="746"/>
      <c r="N65" s="389"/>
      <c r="O65" s="389"/>
      <c r="P65" s="389"/>
    </row>
    <row r="66" spans="1:16">
      <c r="A66" s="389"/>
      <c r="B66" s="389"/>
      <c r="C66" s="754"/>
      <c r="D66" s="754"/>
      <c r="E66" s="754"/>
      <c r="F66" s="389"/>
      <c r="G66" s="389"/>
      <c r="H66" s="389"/>
      <c r="I66" s="389"/>
      <c r="J66" s="389"/>
      <c r="K66" s="754"/>
      <c r="L66" s="754"/>
      <c r="M66" s="746"/>
      <c r="N66" s="389"/>
      <c r="O66" s="389"/>
      <c r="P66" s="389"/>
    </row>
    <row r="67" spans="1:16">
      <c r="A67" s="389"/>
      <c r="B67" s="389"/>
      <c r="C67" s="754"/>
      <c r="D67" s="754"/>
      <c r="E67" s="754"/>
      <c r="F67" s="389"/>
      <c r="G67" s="389"/>
      <c r="H67" s="389"/>
      <c r="I67" s="389"/>
      <c r="J67" s="389"/>
      <c r="K67" s="754"/>
      <c r="L67" s="754"/>
      <c r="M67" s="746"/>
      <c r="N67" s="389"/>
      <c r="O67" s="389"/>
      <c r="P67" s="389"/>
    </row>
    <row r="68" spans="1:16">
      <c r="A68" s="389"/>
      <c r="B68" s="389"/>
      <c r="C68" s="754"/>
      <c r="D68" s="754"/>
      <c r="E68" s="754"/>
      <c r="F68" s="389"/>
      <c r="G68" s="389"/>
      <c r="H68" s="389"/>
      <c r="I68" s="389"/>
      <c r="J68" s="389"/>
      <c r="K68" s="754"/>
      <c r="L68" s="754"/>
      <c r="M68" s="746"/>
      <c r="N68" s="389"/>
      <c r="O68" s="389"/>
      <c r="P68" s="389"/>
    </row>
    <row r="69" spans="1:16">
      <c r="A69" s="389"/>
      <c r="B69" s="389"/>
      <c r="C69" s="754"/>
      <c r="D69" s="754"/>
      <c r="E69" s="754"/>
      <c r="F69" s="389"/>
      <c r="G69" s="389"/>
      <c r="H69" s="389"/>
      <c r="I69" s="389"/>
      <c r="J69" s="389"/>
      <c r="K69" s="754"/>
      <c r="L69" s="754"/>
      <c r="M69" s="746"/>
      <c r="N69" s="389"/>
      <c r="O69" s="389"/>
      <c r="P69" s="389"/>
    </row>
    <row r="70" spans="1:16">
      <c r="A70" s="389"/>
      <c r="B70" s="389"/>
      <c r="C70" s="754"/>
      <c r="D70" s="754"/>
      <c r="E70" s="754"/>
      <c r="F70" s="389"/>
      <c r="G70" s="389"/>
      <c r="H70" s="389"/>
      <c r="I70" s="389"/>
      <c r="J70" s="389"/>
      <c r="K70" s="754"/>
      <c r="L70" s="754"/>
      <c r="M70" s="746"/>
      <c r="N70" s="389"/>
      <c r="O70" s="389"/>
      <c r="P70" s="389"/>
    </row>
    <row r="71" spans="1:16">
      <c r="A71" s="389"/>
      <c r="B71" s="389"/>
      <c r="C71" s="754"/>
      <c r="D71" s="754"/>
      <c r="E71" s="754"/>
      <c r="F71" s="389"/>
      <c r="G71" s="389"/>
      <c r="H71" s="389"/>
      <c r="I71" s="389"/>
      <c r="J71" s="389"/>
      <c r="K71" s="754"/>
      <c r="L71" s="754"/>
      <c r="M71" s="746"/>
      <c r="N71" s="389"/>
      <c r="O71" s="389"/>
      <c r="P71" s="389"/>
    </row>
    <row r="72" spans="1:16">
      <c r="A72" s="389"/>
      <c r="B72" s="389"/>
      <c r="C72" s="754"/>
      <c r="D72" s="754"/>
      <c r="E72" s="754"/>
      <c r="F72" s="389"/>
      <c r="G72" s="389"/>
      <c r="H72" s="389"/>
      <c r="I72" s="389"/>
      <c r="J72" s="389"/>
      <c r="K72" s="754"/>
      <c r="L72" s="754"/>
      <c r="M72" s="746"/>
      <c r="N72" s="389"/>
      <c r="O72" s="389"/>
      <c r="P72" s="389"/>
    </row>
    <row r="73" spans="1:16">
      <c r="A73" s="389"/>
      <c r="B73" s="389"/>
      <c r="C73" s="754"/>
      <c r="D73" s="754"/>
      <c r="E73" s="754"/>
      <c r="F73" s="389"/>
      <c r="G73" s="389"/>
      <c r="H73" s="389"/>
      <c r="I73" s="389"/>
      <c r="J73" s="389"/>
      <c r="K73" s="754"/>
      <c r="L73" s="754"/>
      <c r="M73" s="746"/>
      <c r="N73" s="389"/>
      <c r="O73" s="389"/>
      <c r="P73" s="389"/>
    </row>
    <row r="74" spans="1:16">
      <c r="A74" s="389"/>
      <c r="B74" s="389"/>
      <c r="C74" s="754"/>
      <c r="D74" s="754"/>
      <c r="E74" s="754"/>
      <c r="F74" s="389"/>
      <c r="G74" s="389"/>
      <c r="H74" s="389"/>
      <c r="I74" s="389"/>
      <c r="J74" s="389"/>
      <c r="K74" s="754"/>
      <c r="L74" s="754"/>
      <c r="M74" s="746"/>
      <c r="N74" s="389"/>
      <c r="O74" s="389"/>
      <c r="P74" s="389"/>
    </row>
    <row r="75" spans="1:16">
      <c r="A75" s="389"/>
      <c r="B75" s="389"/>
      <c r="C75" s="754"/>
      <c r="D75" s="754"/>
      <c r="E75" s="754"/>
      <c r="F75" s="389"/>
      <c r="G75" s="389"/>
      <c r="H75" s="389"/>
      <c r="I75" s="389"/>
      <c r="J75" s="389"/>
      <c r="K75" s="754"/>
      <c r="L75" s="754"/>
      <c r="M75" s="746"/>
      <c r="N75" s="389"/>
      <c r="O75" s="389"/>
      <c r="P75" s="389"/>
    </row>
    <row r="76" spans="1:16">
      <c r="A76" s="389"/>
      <c r="B76" s="389"/>
      <c r="C76" s="754"/>
      <c r="D76" s="754"/>
      <c r="E76" s="754"/>
      <c r="F76" s="389"/>
      <c r="G76" s="389"/>
      <c r="H76" s="389"/>
      <c r="I76" s="389"/>
      <c r="J76" s="389"/>
      <c r="K76" s="754"/>
      <c r="L76" s="754"/>
      <c r="M76" s="746"/>
      <c r="N76" s="389"/>
      <c r="O76" s="389"/>
      <c r="P76" s="389"/>
    </row>
    <row r="77" spans="1:16">
      <c r="A77" s="389"/>
      <c r="B77" s="389"/>
      <c r="C77" s="754"/>
      <c r="D77" s="754"/>
      <c r="E77" s="754"/>
      <c r="F77" s="389"/>
      <c r="G77" s="389"/>
      <c r="H77" s="389"/>
      <c r="I77" s="389"/>
      <c r="J77" s="389"/>
      <c r="K77" s="754"/>
      <c r="L77" s="754"/>
      <c r="M77" s="746"/>
      <c r="N77" s="389"/>
      <c r="O77" s="389"/>
      <c r="P77" s="389"/>
    </row>
    <row r="78" spans="1:16">
      <c r="A78" s="389"/>
      <c r="B78" s="389"/>
      <c r="C78" s="754"/>
      <c r="D78" s="754"/>
      <c r="E78" s="754"/>
      <c r="F78" s="389"/>
      <c r="G78" s="389"/>
      <c r="H78" s="389"/>
      <c r="I78" s="389"/>
      <c r="J78" s="389"/>
      <c r="K78" s="754"/>
      <c r="L78" s="754"/>
      <c r="M78" s="746"/>
      <c r="N78" s="389"/>
      <c r="O78" s="389"/>
      <c r="P78" s="389"/>
    </row>
    <row r="79" spans="1:16">
      <c r="A79" s="389"/>
      <c r="B79" s="389"/>
      <c r="C79" s="754"/>
      <c r="D79" s="754"/>
      <c r="E79" s="754"/>
      <c r="F79" s="389"/>
      <c r="G79" s="389"/>
      <c r="H79" s="389"/>
      <c r="I79" s="389"/>
      <c r="J79" s="389"/>
      <c r="K79" s="754"/>
      <c r="L79" s="754"/>
      <c r="M79" s="746"/>
      <c r="N79" s="389"/>
      <c r="O79" s="389"/>
      <c r="P79" s="389"/>
    </row>
    <row r="80" spans="1:16">
      <c r="A80" s="389"/>
      <c r="B80" s="389"/>
      <c r="C80" s="754"/>
      <c r="D80" s="754"/>
      <c r="E80" s="754"/>
      <c r="F80" s="389"/>
      <c r="G80" s="389"/>
      <c r="H80" s="389"/>
      <c r="I80" s="389"/>
      <c r="J80" s="389"/>
      <c r="K80" s="754"/>
      <c r="L80" s="754"/>
      <c r="M80" s="746"/>
      <c r="N80" s="389"/>
      <c r="O80" s="389"/>
      <c r="P80" s="389"/>
    </row>
    <row r="81" spans="1:16">
      <c r="A81" s="389"/>
      <c r="B81" s="389"/>
      <c r="C81" s="754"/>
      <c r="D81" s="754"/>
      <c r="E81" s="754"/>
      <c r="F81" s="389"/>
      <c r="G81" s="389"/>
      <c r="H81" s="389"/>
      <c r="I81" s="389"/>
      <c r="J81" s="389"/>
      <c r="K81" s="754"/>
      <c r="L81" s="754"/>
      <c r="M81" s="746"/>
      <c r="N81" s="389"/>
      <c r="O81" s="389"/>
      <c r="P81" s="389"/>
    </row>
    <row r="82" spans="1:16">
      <c r="A82" s="389"/>
      <c r="B82" s="389"/>
      <c r="C82" s="754"/>
      <c r="D82" s="754"/>
      <c r="E82" s="754"/>
      <c r="F82" s="389"/>
      <c r="G82" s="389"/>
      <c r="H82" s="389"/>
      <c r="I82" s="389"/>
      <c r="J82" s="389"/>
      <c r="K82" s="754"/>
      <c r="L82" s="754"/>
      <c r="M82" s="746"/>
      <c r="N82" s="389"/>
      <c r="O82" s="389"/>
      <c r="P82" s="389"/>
    </row>
    <row r="83" spans="1:16">
      <c r="A83" s="389"/>
      <c r="B83" s="389"/>
      <c r="C83" s="754"/>
      <c r="D83" s="754"/>
      <c r="E83" s="754"/>
      <c r="F83" s="389"/>
      <c r="G83" s="389"/>
      <c r="H83" s="389"/>
      <c r="I83" s="389"/>
      <c r="J83" s="389"/>
      <c r="K83" s="754"/>
      <c r="L83" s="754"/>
      <c r="M83" s="746"/>
      <c r="N83" s="389"/>
      <c r="O83" s="389"/>
      <c r="P83" s="389"/>
    </row>
    <row r="84" spans="1:16">
      <c r="A84" s="389"/>
      <c r="B84" s="389"/>
      <c r="C84" s="754"/>
      <c r="D84" s="754"/>
      <c r="E84" s="754"/>
      <c r="F84" s="389"/>
      <c r="G84" s="389"/>
      <c r="H84" s="389"/>
      <c r="I84" s="389"/>
      <c r="J84" s="389"/>
      <c r="K84" s="754"/>
      <c r="L84" s="754"/>
      <c r="M84" s="746"/>
      <c r="N84" s="389"/>
      <c r="O84" s="389"/>
      <c r="P84" s="389"/>
    </row>
    <row r="85" spans="1:16">
      <c r="A85" s="389"/>
      <c r="B85" s="389"/>
      <c r="C85" s="754"/>
      <c r="D85" s="754"/>
      <c r="E85" s="754"/>
      <c r="F85" s="389"/>
      <c r="G85" s="389"/>
      <c r="H85" s="389"/>
      <c r="I85" s="389"/>
      <c r="J85" s="389"/>
      <c r="K85" s="754"/>
      <c r="L85" s="754"/>
      <c r="M85" s="746"/>
      <c r="N85" s="389"/>
      <c r="O85" s="389"/>
      <c r="P85" s="389"/>
    </row>
    <row r="86" spans="1:16">
      <c r="A86" s="389"/>
      <c r="B86" s="389"/>
      <c r="C86" s="754"/>
      <c r="D86" s="754"/>
      <c r="E86" s="754"/>
      <c r="F86" s="389"/>
      <c r="G86" s="389"/>
      <c r="H86" s="389"/>
      <c r="I86" s="389"/>
      <c r="J86" s="389"/>
      <c r="K86" s="754"/>
      <c r="L86" s="754"/>
      <c r="M86" s="746"/>
      <c r="N86" s="389"/>
      <c r="O86" s="389"/>
      <c r="P86" s="389"/>
    </row>
    <row r="87" spans="1:16">
      <c r="A87" s="389"/>
      <c r="B87" s="389"/>
      <c r="C87" s="754"/>
      <c r="D87" s="754"/>
      <c r="E87" s="754"/>
      <c r="F87" s="389"/>
      <c r="G87" s="389"/>
      <c r="H87" s="389"/>
      <c r="I87" s="389"/>
      <c r="J87" s="389"/>
      <c r="K87" s="754"/>
      <c r="L87" s="754"/>
      <c r="M87" s="746"/>
      <c r="N87" s="389"/>
      <c r="O87" s="389"/>
      <c r="P87" s="389"/>
    </row>
    <row r="88" spans="1:16">
      <c r="A88" s="389"/>
      <c r="B88" s="389"/>
      <c r="C88" s="754"/>
      <c r="D88" s="754"/>
      <c r="E88" s="754"/>
      <c r="F88" s="389"/>
      <c r="G88" s="389"/>
      <c r="H88" s="389"/>
      <c r="I88" s="389"/>
      <c r="J88" s="389"/>
      <c r="K88" s="754"/>
      <c r="L88" s="754"/>
      <c r="M88" s="746"/>
      <c r="N88" s="389"/>
      <c r="O88" s="389"/>
      <c r="P88" s="389"/>
    </row>
    <row r="89" spans="1:16" s="383" customFormat="1">
      <c r="A89" s="389"/>
      <c r="B89" s="389"/>
      <c r="C89" s="754"/>
      <c r="D89" s="754"/>
      <c r="E89" s="754"/>
      <c r="G89" s="389"/>
      <c r="H89" s="389"/>
      <c r="I89" s="364"/>
      <c r="J89" s="364"/>
      <c r="K89" s="364"/>
      <c r="L89" s="755"/>
      <c r="M89" s="364"/>
      <c r="N89" s="364"/>
      <c r="O89" s="364"/>
      <c r="P89" s="364"/>
    </row>
    <row r="90" spans="1:16">
      <c r="A90" s="147"/>
      <c r="B90" s="147"/>
      <c r="C90" s="102" t="s">
        <v>2187</v>
      </c>
      <c r="D90" s="102"/>
      <c r="E90" s="148">
        <f>SUM(E6:E89)</f>
        <v>6280000</v>
      </c>
      <c r="F90" s="148">
        <f t="shared" ref="F90:H90" si="0">SUM(F6:F89)</f>
        <v>6630061</v>
      </c>
      <c r="G90" s="148">
        <f t="shared" si="0"/>
        <v>7530000</v>
      </c>
      <c r="H90" s="148">
        <f t="shared" si="0"/>
        <v>6120000</v>
      </c>
      <c r="I90" s="468"/>
      <c r="J90" s="468"/>
      <c r="K90" s="99" t="s">
        <v>113</v>
      </c>
      <c r="L90" s="99"/>
      <c r="M90" s="148">
        <f>M61+M12</f>
        <v>239740000</v>
      </c>
      <c r="N90" s="148">
        <f>N61+N12</f>
        <v>89207206</v>
      </c>
      <c r="O90" s="148">
        <f>O61+O12</f>
        <v>128910000</v>
      </c>
      <c r="P90" s="148">
        <f>P61+P12</f>
        <v>180160000</v>
      </c>
    </row>
    <row r="91" spans="1:16">
      <c r="A91" s="653"/>
      <c r="E91" s="107"/>
      <c r="I91" s="757" t="s">
        <v>2186</v>
      </c>
      <c r="J91" s="368"/>
    </row>
    <row r="92" spans="1:16">
      <c r="E92" s="107"/>
      <c r="K92" s="107"/>
      <c r="M92" s="107"/>
    </row>
    <row r="93" spans="1:16">
      <c r="E93" s="107"/>
      <c r="K93" s="107"/>
      <c r="M93" s="107"/>
    </row>
    <row r="94" spans="1:16">
      <c r="E94" s="107"/>
      <c r="K94" s="107"/>
      <c r="M94" s="107"/>
    </row>
    <row r="95" spans="1:16">
      <c r="E95" s="107"/>
      <c r="K95" s="107"/>
      <c r="M95" s="760"/>
    </row>
    <row r="96" spans="1:16">
      <c r="E96" s="107"/>
      <c r="K96" s="107"/>
      <c r="M96" s="107"/>
    </row>
    <row r="97" spans="5:13">
      <c r="E97" s="107"/>
      <c r="K97" s="107"/>
      <c r="M97" s="107"/>
    </row>
    <row r="98" spans="5:13">
      <c r="E98" s="107"/>
      <c r="K98" s="107"/>
      <c r="M98" s="107"/>
    </row>
    <row r="99" spans="5:13">
      <c r="E99" s="107"/>
      <c r="K99" s="107"/>
      <c r="M99" s="107"/>
    </row>
    <row r="100" spans="5:13">
      <c r="E100" s="107"/>
      <c r="K100" s="107"/>
      <c r="M100" s="107"/>
    </row>
    <row r="101" spans="5:13">
      <c r="E101" s="107"/>
      <c r="K101" s="107"/>
      <c r="M101" s="107"/>
    </row>
    <row r="102" spans="5:13">
      <c r="E102" s="107"/>
      <c r="K102" s="107"/>
      <c r="M102" s="107"/>
    </row>
    <row r="103" spans="5:13">
      <c r="E103" s="107"/>
      <c r="K103" s="107"/>
      <c r="M103" s="107"/>
    </row>
    <row r="104" spans="5:13">
      <c r="E104" s="107"/>
      <c r="K104" s="107"/>
      <c r="M104" s="107"/>
    </row>
    <row r="105" spans="5:13">
      <c r="E105" s="107"/>
      <c r="K105" s="107"/>
      <c r="M105" s="107"/>
    </row>
    <row r="106" spans="5:13">
      <c r="E106" s="107"/>
      <c r="K106" s="107"/>
      <c r="M106" s="107"/>
    </row>
    <row r="107" spans="5:13">
      <c r="E107" s="107"/>
      <c r="K107" s="107"/>
      <c r="M107" s="107"/>
    </row>
    <row r="108" spans="5:13">
      <c r="E108" s="107"/>
      <c r="K108" s="107"/>
      <c r="M108" s="107"/>
    </row>
    <row r="109" spans="5:13">
      <c r="E109" s="107"/>
      <c r="K109" s="107"/>
      <c r="M109" s="107"/>
    </row>
    <row r="110" spans="5:13">
      <c r="E110" s="107"/>
      <c r="K110" s="107"/>
      <c r="M110" s="107"/>
    </row>
    <row r="111" spans="5:13">
      <c r="E111" s="107"/>
      <c r="K111" s="107"/>
      <c r="M111" s="107"/>
    </row>
    <row r="112" spans="5:13">
      <c r="E112" s="107"/>
      <c r="K112" s="107"/>
      <c r="M112" s="107"/>
    </row>
    <row r="113" spans="5:13">
      <c r="E113" s="107"/>
      <c r="K113" s="107"/>
      <c r="M113" s="107"/>
    </row>
    <row r="114" spans="5:13">
      <c r="E114" s="107"/>
      <c r="K114" s="107"/>
      <c r="M114" s="107"/>
    </row>
    <row r="115" spans="5:13">
      <c r="E115" s="107"/>
      <c r="K115" s="107"/>
      <c r="M115" s="107"/>
    </row>
    <row r="116" spans="5:13">
      <c r="E116" s="107"/>
      <c r="K116" s="107"/>
      <c r="M116" s="107"/>
    </row>
    <row r="117" spans="5:13">
      <c r="E117" s="107"/>
      <c r="K117" s="107"/>
      <c r="M117" s="107"/>
    </row>
    <row r="118" spans="5:13">
      <c r="E118" s="107"/>
      <c r="K118" s="107"/>
      <c r="M118" s="107"/>
    </row>
    <row r="119" spans="5:13">
      <c r="E119" s="107"/>
      <c r="K119" s="107"/>
      <c r="M119" s="107"/>
    </row>
    <row r="120" spans="5:13">
      <c r="E120" s="107"/>
      <c r="K120" s="107"/>
      <c r="M120" s="107"/>
    </row>
    <row r="121" spans="5:13">
      <c r="E121" s="107"/>
      <c r="K121" s="107"/>
      <c r="M121" s="107"/>
    </row>
    <row r="122" spans="5:13">
      <c r="E122" s="107"/>
      <c r="K122" s="107"/>
      <c r="M122" s="107"/>
    </row>
    <row r="123" spans="5:13">
      <c r="E123" s="107"/>
      <c r="K123" s="107"/>
      <c r="M123" s="107"/>
    </row>
    <row r="124" spans="5:13">
      <c r="E124" s="107"/>
      <c r="K124" s="107"/>
      <c r="M124" s="107"/>
    </row>
    <row r="125" spans="5:13">
      <c r="E125" s="107"/>
      <c r="K125" s="107"/>
      <c r="M125" s="107"/>
    </row>
    <row r="126" spans="5:13">
      <c r="E126" s="107"/>
      <c r="K126" s="107"/>
      <c r="M126" s="107"/>
    </row>
    <row r="127" spans="5:13">
      <c r="E127" s="107"/>
      <c r="K127" s="107"/>
      <c r="M127" s="107"/>
    </row>
    <row r="128" spans="5:13">
      <c r="E128" s="107"/>
      <c r="K128" s="107"/>
      <c r="M128" s="107"/>
    </row>
    <row r="129" spans="5:13">
      <c r="E129" s="107"/>
      <c r="K129" s="107"/>
      <c r="M129" s="107"/>
    </row>
    <row r="130" spans="5:13">
      <c r="E130" s="107"/>
      <c r="K130" s="107"/>
      <c r="M130" s="107"/>
    </row>
    <row r="131" spans="5:13">
      <c r="E131" s="107"/>
      <c r="K131" s="107"/>
      <c r="M131" s="107"/>
    </row>
    <row r="132" spans="5:13">
      <c r="E132" s="107"/>
      <c r="K132" s="107"/>
      <c r="M132" s="107"/>
    </row>
    <row r="133" spans="5:13">
      <c r="E133" s="107"/>
      <c r="K133" s="107"/>
      <c r="M133" s="107"/>
    </row>
    <row r="134" spans="5:13">
      <c r="E134" s="107"/>
      <c r="K134" s="107"/>
      <c r="M134" s="107"/>
    </row>
    <row r="135" spans="5:13">
      <c r="E135" s="107"/>
      <c r="K135" s="107"/>
      <c r="M135" s="107"/>
    </row>
    <row r="136" spans="5:13">
      <c r="E136" s="107"/>
      <c r="K136" s="107"/>
      <c r="M136" s="107"/>
    </row>
    <row r="137" spans="5:13">
      <c r="E137" s="107"/>
      <c r="K137" s="107"/>
      <c r="M137" s="107"/>
    </row>
    <row r="138" spans="5:13">
      <c r="E138" s="107"/>
      <c r="K138" s="107"/>
      <c r="M138" s="107"/>
    </row>
    <row r="139" spans="5:13">
      <c r="E139" s="107"/>
      <c r="K139" s="107"/>
      <c r="M139" s="107"/>
    </row>
    <row r="140" spans="5:13">
      <c r="E140" s="107"/>
      <c r="K140" s="107"/>
      <c r="M140" s="107"/>
    </row>
    <row r="141" spans="5:13">
      <c r="E141" s="107"/>
      <c r="K141" s="107"/>
      <c r="M141" s="107"/>
    </row>
    <row r="142" spans="5:13">
      <c r="E142" s="107"/>
      <c r="K142" s="107"/>
      <c r="M142" s="107"/>
    </row>
    <row r="143" spans="5:13">
      <c r="E143" s="107"/>
      <c r="K143" s="107"/>
      <c r="M143" s="107"/>
    </row>
    <row r="144" spans="5:13">
      <c r="E144" s="107"/>
      <c r="K144" s="107"/>
      <c r="M144" s="107"/>
    </row>
    <row r="145" spans="5:13">
      <c r="E145" s="107"/>
      <c r="K145" s="107"/>
      <c r="M145" s="107"/>
    </row>
    <row r="146" spans="5:13">
      <c r="E146" s="107"/>
      <c r="K146" s="107"/>
      <c r="M146" s="107"/>
    </row>
    <row r="147" spans="5:13">
      <c r="E147" s="107"/>
      <c r="K147" s="107"/>
      <c r="M147" s="107"/>
    </row>
    <row r="148" spans="5:13">
      <c r="E148" s="107"/>
      <c r="K148" s="107"/>
      <c r="M148" s="107"/>
    </row>
    <row r="149" spans="5:13">
      <c r="E149" s="107"/>
      <c r="K149" s="107"/>
      <c r="M149" s="107"/>
    </row>
    <row r="150" spans="5:13">
      <c r="E150" s="107"/>
      <c r="K150" s="107"/>
      <c r="M150" s="107"/>
    </row>
    <row r="151" spans="5:13">
      <c r="E151" s="107"/>
      <c r="K151" s="107"/>
      <c r="M151" s="107"/>
    </row>
    <row r="152" spans="5:13">
      <c r="E152" s="107"/>
      <c r="K152" s="107"/>
      <c r="M152" s="107"/>
    </row>
    <row r="153" spans="5:13">
      <c r="E153" s="107"/>
      <c r="K153" s="107"/>
      <c r="M153" s="107"/>
    </row>
    <row r="154" spans="5:13">
      <c r="E154" s="107"/>
      <c r="K154" s="107"/>
      <c r="M154" s="107"/>
    </row>
    <row r="155" spans="5:13">
      <c r="E155" s="107"/>
      <c r="K155" s="107"/>
      <c r="M155" s="107"/>
    </row>
    <row r="156" spans="5:13">
      <c r="E156" s="107"/>
      <c r="K156" s="107"/>
      <c r="M156" s="107"/>
    </row>
    <row r="157" spans="5:13">
      <c r="E157" s="107"/>
      <c r="K157" s="107"/>
      <c r="M157" s="107"/>
    </row>
    <row r="158" spans="5:13">
      <c r="E158" s="107"/>
      <c r="K158" s="107"/>
      <c r="M158" s="107"/>
    </row>
    <row r="159" spans="5:13">
      <c r="E159" s="107"/>
      <c r="K159" s="107"/>
      <c r="M159" s="107"/>
    </row>
    <row r="160" spans="5:13">
      <c r="E160" s="107"/>
      <c r="K160" s="107"/>
      <c r="M160" s="107"/>
    </row>
    <row r="161" spans="5:13">
      <c r="E161" s="107"/>
      <c r="K161" s="107"/>
      <c r="M161" s="107"/>
    </row>
    <row r="162" spans="5:13">
      <c r="E162" s="107"/>
      <c r="K162" s="107"/>
      <c r="M162" s="107"/>
    </row>
    <row r="163" spans="5:13">
      <c r="E163" s="107"/>
      <c r="K163" s="107"/>
      <c r="M163" s="107"/>
    </row>
    <row r="164" spans="5:13">
      <c r="E164" s="107"/>
      <c r="K164" s="107"/>
      <c r="M164" s="107"/>
    </row>
    <row r="165" spans="5:13">
      <c r="E165" s="107"/>
      <c r="K165" s="107"/>
      <c r="M165" s="107"/>
    </row>
    <row r="166" spans="5:13">
      <c r="E166" s="107"/>
      <c r="K166" s="107"/>
      <c r="M166" s="107"/>
    </row>
    <row r="167" spans="5:13">
      <c r="E167" s="107"/>
      <c r="K167" s="107"/>
      <c r="M167" s="107"/>
    </row>
    <row r="168" spans="5:13">
      <c r="E168" s="107"/>
      <c r="K168" s="107"/>
      <c r="M168" s="107"/>
    </row>
    <row r="169" spans="5:13">
      <c r="E169" s="107"/>
      <c r="K169" s="107"/>
      <c r="M169" s="107"/>
    </row>
    <row r="170" spans="5:13">
      <c r="E170" s="107"/>
      <c r="K170" s="107"/>
      <c r="M170" s="107"/>
    </row>
    <row r="171" spans="5:13">
      <c r="E171" s="107"/>
      <c r="K171" s="107"/>
      <c r="M171" s="107"/>
    </row>
    <row r="172" spans="5:13">
      <c r="E172" s="107"/>
      <c r="K172" s="107"/>
      <c r="M172" s="107"/>
    </row>
    <row r="173" spans="5:13">
      <c r="E173" s="107"/>
      <c r="K173" s="107"/>
      <c r="M173" s="107"/>
    </row>
    <row r="174" spans="5:13">
      <c r="E174" s="107"/>
      <c r="K174" s="107"/>
      <c r="M174" s="107"/>
    </row>
    <row r="175" spans="5:13">
      <c r="E175" s="107"/>
      <c r="K175" s="107"/>
      <c r="M175" s="107"/>
    </row>
    <row r="176" spans="5:13">
      <c r="E176" s="107"/>
      <c r="K176" s="107"/>
      <c r="M176" s="107"/>
    </row>
    <row r="177" spans="5:13">
      <c r="E177" s="107"/>
      <c r="K177" s="107"/>
      <c r="M177" s="107"/>
    </row>
    <row r="178" spans="5:13">
      <c r="E178" s="107"/>
      <c r="K178" s="107"/>
      <c r="M178" s="107"/>
    </row>
    <row r="179" spans="5:13">
      <c r="E179" s="107"/>
      <c r="K179" s="107"/>
      <c r="M179" s="107"/>
    </row>
    <row r="180" spans="5:13">
      <c r="E180" s="107"/>
      <c r="K180" s="107"/>
      <c r="M180" s="107"/>
    </row>
    <row r="181" spans="5:13">
      <c r="E181" s="107"/>
      <c r="K181" s="107"/>
      <c r="M181" s="107"/>
    </row>
    <row r="182" spans="5:13">
      <c r="E182" s="107"/>
      <c r="K182" s="107"/>
      <c r="M182" s="107"/>
    </row>
    <row r="183" spans="5:13">
      <c r="E183" s="107"/>
      <c r="K183" s="107"/>
      <c r="M183" s="107"/>
    </row>
    <row r="184" spans="5:13">
      <c r="E184" s="107"/>
      <c r="K184" s="107"/>
      <c r="M184" s="107"/>
    </row>
    <row r="185" spans="5:13">
      <c r="E185" s="107"/>
      <c r="K185" s="107"/>
      <c r="M185" s="107"/>
    </row>
    <row r="186" spans="5:13">
      <c r="E186" s="107"/>
      <c r="K186" s="107"/>
      <c r="M186" s="107"/>
    </row>
    <row r="187" spans="5:13">
      <c r="E187" s="107"/>
      <c r="K187" s="107"/>
      <c r="M187" s="107"/>
    </row>
    <row r="188" spans="5:13">
      <c r="E188" s="107"/>
      <c r="K188" s="107"/>
      <c r="M188" s="107"/>
    </row>
    <row r="189" spans="5:13">
      <c r="E189" s="107"/>
      <c r="K189" s="107"/>
      <c r="M189" s="107"/>
    </row>
    <row r="190" spans="5:13">
      <c r="E190" s="107"/>
      <c r="K190" s="107"/>
      <c r="M190" s="107"/>
    </row>
    <row r="191" spans="5:13">
      <c r="E191" s="107"/>
      <c r="K191" s="107"/>
      <c r="M191" s="107"/>
    </row>
    <row r="192" spans="5:13">
      <c r="E192" s="107"/>
      <c r="K192" s="107"/>
      <c r="M192" s="107"/>
    </row>
  </sheetData>
  <mergeCells count="8">
    <mergeCell ref="A3:F3"/>
    <mergeCell ref="G3:H3"/>
    <mergeCell ref="I3:N3"/>
    <mergeCell ref="I1:P1"/>
    <mergeCell ref="I2:P2"/>
    <mergeCell ref="A1:H1"/>
    <mergeCell ref="A2:H2"/>
    <mergeCell ref="O3:P3"/>
  </mergeCells>
  <pageMargins left="0.22" right="0.2" top="0.35" bottom="0.44" header="0.19" footer="0.24"/>
  <pageSetup paperSize="9" firstPageNumber="6" pageOrder="overThenDown" orientation="portrait" useFirstPageNumber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313"/>
  <sheetViews>
    <sheetView showWhiteSpace="0" topLeftCell="E1" workbookViewId="0">
      <selection activeCell="N6" sqref="N6"/>
    </sheetView>
  </sheetViews>
  <sheetFormatPr defaultColWidth="7.140625" defaultRowHeight="15"/>
  <cols>
    <col min="1" max="2" width="6.140625" style="744" customWidth="1"/>
    <col min="3" max="3" width="26" style="107" customWidth="1"/>
    <col min="4" max="4" width="18.42578125" style="107" customWidth="1"/>
    <col min="5" max="5" width="10" style="745" customWidth="1"/>
    <col min="6" max="6" width="9.85546875" style="107" customWidth="1"/>
    <col min="7" max="7" width="9.42578125" style="107" customWidth="1"/>
    <col min="8" max="8" width="9.5703125" style="107" bestFit="1" customWidth="1"/>
    <col min="9" max="9" width="6.85546875" style="744" customWidth="1"/>
    <col min="10" max="10" width="6.42578125" style="744" customWidth="1"/>
    <col min="11" max="11" width="22.140625" style="107" customWidth="1"/>
    <col min="12" max="12" width="19.42578125" style="107" customWidth="1"/>
    <col min="13" max="13" width="9.5703125" style="746" customWidth="1"/>
    <col min="14" max="14" width="11.28515625" style="389" customWidth="1"/>
    <col min="15" max="15" width="11" style="389" bestFit="1" customWidth="1"/>
    <col min="16" max="16" width="10.42578125" style="389" customWidth="1"/>
    <col min="17" max="16384" width="7.140625" style="107"/>
  </cols>
  <sheetData>
    <row r="1" spans="1:17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2598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7" ht="17.45" customHeight="1">
      <c r="A3" s="850" t="s">
        <v>29</v>
      </c>
      <c r="B3" s="850"/>
      <c r="C3" s="850"/>
      <c r="D3" s="850"/>
      <c r="E3" s="850"/>
      <c r="F3" s="850"/>
      <c r="G3" s="851" t="s">
        <v>3096</v>
      </c>
      <c r="H3" s="851"/>
      <c r="I3" s="867" t="s">
        <v>3095</v>
      </c>
      <c r="J3" s="867"/>
      <c r="K3" s="867"/>
      <c r="L3" s="867"/>
      <c r="M3" s="867"/>
      <c r="N3" s="867"/>
      <c r="O3" s="868" t="s">
        <v>30</v>
      </c>
      <c r="P3" s="869"/>
    </row>
    <row r="4" spans="1:17" s="383" customFormat="1" ht="49.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3094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2777</v>
      </c>
      <c r="P4" s="112" t="s">
        <v>3465</v>
      </c>
    </row>
    <row r="5" spans="1:17" s="383" customFormat="1" ht="24">
      <c r="A5" s="46" t="s">
        <v>1380</v>
      </c>
      <c r="B5" s="46"/>
      <c r="C5" s="46" t="s">
        <v>2772</v>
      </c>
      <c r="D5" s="46"/>
      <c r="E5" s="168"/>
      <c r="F5" s="151"/>
      <c r="G5" s="151"/>
      <c r="H5" s="152"/>
      <c r="I5" s="41" t="s">
        <v>1379</v>
      </c>
      <c r="J5" s="41"/>
      <c r="K5" s="41" t="s">
        <v>2773</v>
      </c>
      <c r="L5" s="41"/>
      <c r="M5" s="144"/>
      <c r="N5" s="115"/>
      <c r="O5" s="138"/>
      <c r="P5" s="138"/>
    </row>
    <row r="6" spans="1:17" s="383" customFormat="1" ht="36">
      <c r="A6" s="122" t="s">
        <v>114</v>
      </c>
      <c r="B6" s="122" t="s">
        <v>2881</v>
      </c>
      <c r="C6" s="129" t="s">
        <v>2677</v>
      </c>
      <c r="D6" s="122" t="s">
        <v>2882</v>
      </c>
      <c r="E6" s="123">
        <v>585100000</v>
      </c>
      <c r="F6" s="123">
        <v>395036031</v>
      </c>
      <c r="G6" s="123">
        <v>400000000</v>
      </c>
      <c r="H6" s="123">
        <v>420000000</v>
      </c>
      <c r="I6" s="122" t="s">
        <v>1387</v>
      </c>
      <c r="J6" s="122" t="s">
        <v>2815</v>
      </c>
      <c r="K6" s="129" t="s">
        <v>32</v>
      </c>
      <c r="L6" s="122" t="s">
        <v>2853</v>
      </c>
      <c r="M6" s="141">
        <v>0</v>
      </c>
      <c r="N6" s="141">
        <v>0</v>
      </c>
      <c r="O6" s="141">
        <v>0</v>
      </c>
      <c r="P6" s="141">
        <v>0</v>
      </c>
      <c r="Q6" s="383" t="s">
        <v>3278</v>
      </c>
    </row>
    <row r="7" spans="1:17" s="383" customFormat="1" ht="24">
      <c r="A7" s="338" t="s">
        <v>115</v>
      </c>
      <c r="B7" s="122" t="s">
        <v>2883</v>
      </c>
      <c r="C7" s="338" t="s">
        <v>116</v>
      </c>
      <c r="D7" s="122" t="s">
        <v>2884</v>
      </c>
      <c r="E7" s="123">
        <v>50000</v>
      </c>
      <c r="F7" s="123">
        <v>328400</v>
      </c>
      <c r="G7" s="123">
        <v>500000</v>
      </c>
      <c r="H7" s="123">
        <v>400000</v>
      </c>
      <c r="I7" s="122" t="s">
        <v>129</v>
      </c>
      <c r="J7" s="122" t="s">
        <v>2816</v>
      </c>
      <c r="K7" s="129" t="s">
        <v>34</v>
      </c>
      <c r="L7" s="122" t="s">
        <v>2854</v>
      </c>
      <c r="M7" s="141">
        <v>0</v>
      </c>
      <c r="N7" s="141">
        <v>0</v>
      </c>
      <c r="O7" s="141">
        <v>0</v>
      </c>
      <c r="P7" s="141">
        <v>0</v>
      </c>
      <c r="Q7" s="383" t="s">
        <v>3278</v>
      </c>
    </row>
    <row r="8" spans="1:17" s="383" customFormat="1" ht="14.45" customHeight="1">
      <c r="A8" s="122" t="s">
        <v>117</v>
      </c>
      <c r="B8" s="122" t="s">
        <v>2885</v>
      </c>
      <c r="C8" s="129" t="s">
        <v>118</v>
      </c>
      <c r="D8" s="122" t="s">
        <v>118</v>
      </c>
      <c r="E8" s="123">
        <v>1000000</v>
      </c>
      <c r="F8" s="123">
        <v>45000000</v>
      </c>
      <c r="G8" s="123">
        <v>45000000</v>
      </c>
      <c r="H8" s="123">
        <v>45000000</v>
      </c>
      <c r="I8" s="122" t="s">
        <v>130</v>
      </c>
      <c r="J8" s="122" t="s">
        <v>2817</v>
      </c>
      <c r="K8" s="129" t="s">
        <v>36</v>
      </c>
      <c r="L8" s="122" t="s">
        <v>2855</v>
      </c>
      <c r="M8" s="141">
        <v>0</v>
      </c>
      <c r="N8" s="141">
        <v>0</v>
      </c>
      <c r="O8" s="141">
        <v>0</v>
      </c>
      <c r="P8" s="141">
        <v>0</v>
      </c>
      <c r="Q8" s="383" t="s">
        <v>3278</v>
      </c>
    </row>
    <row r="9" spans="1:17" s="383" customFormat="1" ht="13.15" customHeight="1">
      <c r="A9" s="122" t="s">
        <v>119</v>
      </c>
      <c r="B9" s="122" t="s">
        <v>2886</v>
      </c>
      <c r="C9" s="129" t="s">
        <v>120</v>
      </c>
      <c r="D9" s="122" t="s">
        <v>120</v>
      </c>
      <c r="E9" s="123">
        <v>300000</v>
      </c>
      <c r="F9" s="123">
        <v>22700</v>
      </c>
      <c r="G9" s="123">
        <v>50000</v>
      </c>
      <c r="H9" s="123">
        <v>1500000</v>
      </c>
      <c r="I9" s="122" t="s">
        <v>131</v>
      </c>
      <c r="J9" s="122" t="s">
        <v>2819</v>
      </c>
      <c r="K9" s="129" t="s">
        <v>40</v>
      </c>
      <c r="L9" s="122" t="s">
        <v>2819</v>
      </c>
      <c r="M9" s="141">
        <v>0</v>
      </c>
      <c r="N9" s="141">
        <v>0</v>
      </c>
      <c r="O9" s="141">
        <v>0</v>
      </c>
      <c r="P9" s="141">
        <v>0</v>
      </c>
      <c r="Q9" s="383" t="s">
        <v>3278</v>
      </c>
    </row>
    <row r="10" spans="1:17" s="383" customFormat="1" ht="13.9" customHeight="1">
      <c r="A10" s="122" t="s">
        <v>121</v>
      </c>
      <c r="B10" s="122" t="s">
        <v>2887</v>
      </c>
      <c r="C10" s="129" t="s">
        <v>2121</v>
      </c>
      <c r="D10" s="122" t="s">
        <v>2121</v>
      </c>
      <c r="E10" s="123">
        <v>300000</v>
      </c>
      <c r="F10" s="123">
        <v>42800</v>
      </c>
      <c r="G10" s="123">
        <v>50000</v>
      </c>
      <c r="H10" s="123">
        <v>50000</v>
      </c>
      <c r="I10" s="124" t="s">
        <v>43</v>
      </c>
      <c r="J10" s="124"/>
      <c r="K10" s="99" t="s">
        <v>44</v>
      </c>
      <c r="L10" s="99"/>
      <c r="M10" s="145">
        <f>SUM(M6:M9)</f>
        <v>0</v>
      </c>
      <c r="N10" s="125">
        <f>SUM(N6:N9)</f>
        <v>0</v>
      </c>
      <c r="O10" s="125">
        <v>0</v>
      </c>
      <c r="P10" s="125">
        <v>0</v>
      </c>
    </row>
    <row r="11" spans="1:17" s="383" customFormat="1" ht="13.9" customHeight="1">
      <c r="A11" s="122" t="s">
        <v>122</v>
      </c>
      <c r="B11" s="122" t="s">
        <v>2888</v>
      </c>
      <c r="C11" s="129" t="s">
        <v>2122</v>
      </c>
      <c r="D11" s="122" t="s">
        <v>2889</v>
      </c>
      <c r="E11" s="123">
        <v>100000</v>
      </c>
      <c r="F11" s="123">
        <v>10000</v>
      </c>
      <c r="G11" s="123">
        <v>20000</v>
      </c>
      <c r="H11" s="123">
        <v>20000</v>
      </c>
      <c r="I11" s="121"/>
      <c r="J11" s="121"/>
      <c r="K11" s="41" t="s">
        <v>792</v>
      </c>
      <c r="L11" s="41"/>
      <c r="M11" s="144"/>
      <c r="N11" s="119"/>
      <c r="O11" s="123"/>
      <c r="P11" s="119"/>
    </row>
    <row r="12" spans="1:17" s="383" customFormat="1" ht="13.15" customHeight="1">
      <c r="A12" s="122" t="s">
        <v>123</v>
      </c>
      <c r="B12" s="122" t="s">
        <v>2890</v>
      </c>
      <c r="C12" s="129" t="s">
        <v>2557</v>
      </c>
      <c r="D12" s="122" t="s">
        <v>3258</v>
      </c>
      <c r="E12" s="123">
        <v>100000</v>
      </c>
      <c r="F12" s="123">
        <v>0</v>
      </c>
      <c r="G12" s="123">
        <v>30000</v>
      </c>
      <c r="H12" s="123">
        <v>100000</v>
      </c>
      <c r="I12" s="121" t="s">
        <v>132</v>
      </c>
      <c r="J12" s="122" t="s">
        <v>2821</v>
      </c>
      <c r="K12" s="122" t="s">
        <v>46</v>
      </c>
      <c r="L12" s="292" t="s">
        <v>2858</v>
      </c>
      <c r="M12" s="141">
        <v>35000000</v>
      </c>
      <c r="N12" s="141">
        <v>19900698</v>
      </c>
      <c r="O12" s="141">
        <v>24000000</v>
      </c>
      <c r="P12" s="141">
        <v>30000000</v>
      </c>
      <c r="Q12" s="107" t="s">
        <v>3279</v>
      </c>
    </row>
    <row r="13" spans="1:17" s="383" customFormat="1" ht="13.15" customHeight="1">
      <c r="A13" s="122" t="s">
        <v>124</v>
      </c>
      <c r="B13" s="122" t="s">
        <v>2891</v>
      </c>
      <c r="C13" s="129" t="s">
        <v>2558</v>
      </c>
      <c r="D13" s="122" t="s">
        <v>2892</v>
      </c>
      <c r="E13" s="123">
        <v>400000</v>
      </c>
      <c r="F13" s="123">
        <v>2197850</v>
      </c>
      <c r="G13" s="123">
        <v>2500000</v>
      </c>
      <c r="H13" s="123">
        <v>2500000</v>
      </c>
      <c r="I13" s="121" t="s">
        <v>2589</v>
      </c>
      <c r="J13" s="122" t="s">
        <v>3053</v>
      </c>
      <c r="K13" s="122" t="s">
        <v>110</v>
      </c>
      <c r="L13" s="122" t="s">
        <v>3054</v>
      </c>
      <c r="M13" s="141">
        <v>13500000</v>
      </c>
      <c r="N13" s="141">
        <v>0</v>
      </c>
      <c r="O13" s="141">
        <v>0</v>
      </c>
      <c r="P13" s="141">
        <v>13500000</v>
      </c>
      <c r="Q13" s="107" t="s">
        <v>3279</v>
      </c>
    </row>
    <row r="14" spans="1:17" s="383" customFormat="1" ht="14.45" customHeight="1">
      <c r="A14" s="730" t="s">
        <v>125</v>
      </c>
      <c r="B14" s="122" t="s">
        <v>2893</v>
      </c>
      <c r="C14" s="693" t="s">
        <v>126</v>
      </c>
      <c r="D14" s="122" t="s">
        <v>126</v>
      </c>
      <c r="E14" s="123">
        <v>10000</v>
      </c>
      <c r="F14" s="123">
        <v>0</v>
      </c>
      <c r="G14" s="123">
        <v>10000</v>
      </c>
      <c r="H14" s="123">
        <v>1400000</v>
      </c>
      <c r="I14" s="121" t="s">
        <v>133</v>
      </c>
      <c r="J14" s="122" t="s">
        <v>2823</v>
      </c>
      <c r="K14" s="122" t="s">
        <v>50</v>
      </c>
      <c r="L14" s="122" t="s">
        <v>2859</v>
      </c>
      <c r="M14" s="141">
        <v>50000</v>
      </c>
      <c r="N14" s="141">
        <v>22130</v>
      </c>
      <c r="O14" s="141">
        <v>30000</v>
      </c>
      <c r="P14" s="141">
        <v>100000</v>
      </c>
      <c r="Q14" s="107" t="s">
        <v>3279</v>
      </c>
    </row>
    <row r="15" spans="1:17" s="383" customFormat="1" ht="15" customHeight="1">
      <c r="A15" s="122" t="s">
        <v>127</v>
      </c>
      <c r="B15" s="122" t="s">
        <v>2894</v>
      </c>
      <c r="C15" s="129" t="s">
        <v>2119</v>
      </c>
      <c r="D15" s="122" t="s">
        <v>2119</v>
      </c>
      <c r="E15" s="123">
        <v>500000</v>
      </c>
      <c r="F15" s="123">
        <v>7800</v>
      </c>
      <c r="G15" s="123">
        <v>10000</v>
      </c>
      <c r="H15" s="123">
        <v>1800000</v>
      </c>
      <c r="I15" s="121" t="s">
        <v>134</v>
      </c>
      <c r="J15" s="122" t="s">
        <v>2825</v>
      </c>
      <c r="K15" s="122" t="s">
        <v>54</v>
      </c>
      <c r="L15" s="122" t="s">
        <v>2861</v>
      </c>
      <c r="M15" s="141">
        <v>20000</v>
      </c>
      <c r="N15" s="141">
        <v>0</v>
      </c>
      <c r="O15" s="141">
        <v>10000</v>
      </c>
      <c r="P15" s="141">
        <v>0</v>
      </c>
      <c r="Q15" s="107" t="s">
        <v>3279</v>
      </c>
    </row>
    <row r="16" spans="1:17" s="383" customFormat="1" ht="15" customHeight="1">
      <c r="A16" s="122" t="s">
        <v>128</v>
      </c>
      <c r="B16" s="122" t="s">
        <v>2895</v>
      </c>
      <c r="C16" s="129" t="s">
        <v>2120</v>
      </c>
      <c r="D16" s="122" t="s">
        <v>2896</v>
      </c>
      <c r="E16" s="123">
        <v>70000</v>
      </c>
      <c r="F16" s="123">
        <v>3300</v>
      </c>
      <c r="G16" s="123">
        <v>10000</v>
      </c>
      <c r="H16" s="123">
        <v>2100000</v>
      </c>
      <c r="I16" s="121" t="s">
        <v>135</v>
      </c>
      <c r="J16" s="122" t="s">
        <v>2826</v>
      </c>
      <c r="K16" s="122" t="s">
        <v>2189</v>
      </c>
      <c r="L16" s="122" t="s">
        <v>2862</v>
      </c>
      <c r="M16" s="141">
        <v>50000</v>
      </c>
      <c r="N16" s="141">
        <v>23737</v>
      </c>
      <c r="O16" s="141">
        <v>50000</v>
      </c>
      <c r="P16" s="141">
        <v>50000</v>
      </c>
      <c r="Q16" s="107" t="s">
        <v>3279</v>
      </c>
    </row>
    <row r="17" spans="1:17" s="383" customFormat="1" ht="36">
      <c r="A17" s="394" t="s">
        <v>3296</v>
      </c>
      <c r="B17" s="394" t="s">
        <v>3232</v>
      </c>
      <c r="C17" s="126" t="s">
        <v>3234</v>
      </c>
      <c r="D17" s="126" t="s">
        <v>3233</v>
      </c>
      <c r="E17" s="336">
        <v>0</v>
      </c>
      <c r="F17" s="126">
        <v>0</v>
      </c>
      <c r="G17" s="126">
        <v>0</v>
      </c>
      <c r="H17" s="126">
        <v>1500000</v>
      </c>
      <c r="I17" s="121" t="s">
        <v>137</v>
      </c>
      <c r="J17" s="122" t="s">
        <v>2827</v>
      </c>
      <c r="K17" s="122" t="s">
        <v>2190</v>
      </c>
      <c r="L17" s="122" t="s">
        <v>2863</v>
      </c>
      <c r="M17" s="141">
        <v>200000</v>
      </c>
      <c r="N17" s="141">
        <v>0</v>
      </c>
      <c r="O17" s="141">
        <v>30000</v>
      </c>
      <c r="P17" s="141">
        <v>50000</v>
      </c>
      <c r="Q17" s="107" t="s">
        <v>3279</v>
      </c>
    </row>
    <row r="18" spans="1:17" s="383" customFormat="1" ht="13.15" customHeight="1">
      <c r="A18" s="394" t="s">
        <v>3297</v>
      </c>
      <c r="B18" s="128" t="s">
        <v>3251</v>
      </c>
      <c r="C18" s="129" t="s">
        <v>2819</v>
      </c>
      <c r="D18" s="129" t="s">
        <v>3256</v>
      </c>
      <c r="E18" s="142">
        <v>0</v>
      </c>
      <c r="F18" s="123">
        <v>0</v>
      </c>
      <c r="G18" s="126">
        <v>0</v>
      </c>
      <c r="H18" s="123">
        <v>60000000</v>
      </c>
      <c r="I18" s="121" t="s">
        <v>139</v>
      </c>
      <c r="J18" s="122" t="s">
        <v>2897</v>
      </c>
      <c r="K18" s="122" t="s">
        <v>60</v>
      </c>
      <c r="L18" s="122" t="s">
        <v>2864</v>
      </c>
      <c r="M18" s="141">
        <v>110000</v>
      </c>
      <c r="N18" s="141">
        <v>54179</v>
      </c>
      <c r="O18" s="141">
        <v>100000</v>
      </c>
      <c r="P18" s="141">
        <v>500000</v>
      </c>
      <c r="Q18" s="107" t="s">
        <v>3279</v>
      </c>
    </row>
    <row r="19" spans="1:17" s="383" customFormat="1" ht="24">
      <c r="A19" s="128"/>
      <c r="B19" s="128"/>
      <c r="C19" s="129"/>
      <c r="D19" s="129"/>
      <c r="E19" s="142"/>
      <c r="F19" s="123"/>
      <c r="G19" s="126"/>
      <c r="H19" s="123"/>
      <c r="I19" s="121" t="s">
        <v>140</v>
      </c>
      <c r="J19" s="122" t="s">
        <v>2829</v>
      </c>
      <c r="K19" s="122" t="s">
        <v>62</v>
      </c>
      <c r="L19" s="122" t="s">
        <v>2865</v>
      </c>
      <c r="M19" s="141">
        <v>100000</v>
      </c>
      <c r="N19" s="141">
        <v>39201</v>
      </c>
      <c r="O19" s="141">
        <v>60000</v>
      </c>
      <c r="P19" s="141">
        <v>60000</v>
      </c>
      <c r="Q19" s="107" t="s">
        <v>3279</v>
      </c>
    </row>
    <row r="20" spans="1:17" s="383" customFormat="1" ht="13.15" customHeight="1">
      <c r="A20" s="662"/>
      <c r="B20" s="662"/>
      <c r="C20" s="363"/>
      <c r="D20" s="363"/>
      <c r="E20" s="731"/>
      <c r="F20" s="363"/>
      <c r="G20" s="363"/>
      <c r="H20" s="363"/>
      <c r="I20" s="121" t="s">
        <v>141</v>
      </c>
      <c r="J20" s="122" t="s">
        <v>2831</v>
      </c>
      <c r="K20" s="122" t="s">
        <v>66</v>
      </c>
      <c r="L20" s="122" t="s">
        <v>2867</v>
      </c>
      <c r="M20" s="141">
        <v>100000</v>
      </c>
      <c r="N20" s="141">
        <v>6401</v>
      </c>
      <c r="O20" s="141">
        <v>20000</v>
      </c>
      <c r="P20" s="141">
        <v>20000</v>
      </c>
      <c r="Q20" s="107" t="s">
        <v>3279</v>
      </c>
    </row>
    <row r="21" spans="1:17" s="383" customFormat="1" ht="13.15" customHeight="1">
      <c r="A21" s="662"/>
      <c r="B21" s="662"/>
      <c r="C21" s="363"/>
      <c r="D21" s="363"/>
      <c r="E21" s="731"/>
      <c r="F21" s="363"/>
      <c r="G21" s="126"/>
      <c r="H21" s="363"/>
      <c r="I21" s="121" t="s">
        <v>142</v>
      </c>
      <c r="J21" s="122" t="s">
        <v>2834</v>
      </c>
      <c r="K21" s="122" t="s">
        <v>72</v>
      </c>
      <c r="L21" s="122" t="s">
        <v>2869</v>
      </c>
      <c r="M21" s="141">
        <v>0</v>
      </c>
      <c r="N21" s="141">
        <v>0</v>
      </c>
      <c r="O21" s="141">
        <v>300000</v>
      </c>
      <c r="P21" s="141">
        <v>1000000</v>
      </c>
      <c r="Q21" s="107" t="s">
        <v>3279</v>
      </c>
    </row>
    <row r="22" spans="1:17" s="383" customFormat="1" ht="13.15" customHeight="1">
      <c r="A22" s="662"/>
      <c r="B22" s="662"/>
      <c r="C22" s="363"/>
      <c r="D22" s="363"/>
      <c r="E22" s="731"/>
      <c r="F22" s="363"/>
      <c r="G22" s="363"/>
      <c r="H22" s="363"/>
      <c r="I22" s="121" t="s">
        <v>143</v>
      </c>
      <c r="J22" s="122" t="s">
        <v>2836</v>
      </c>
      <c r="K22" s="122" t="s">
        <v>76</v>
      </c>
      <c r="L22" s="122" t="s">
        <v>2871</v>
      </c>
      <c r="M22" s="141">
        <v>0</v>
      </c>
      <c r="N22" s="141">
        <v>0</v>
      </c>
      <c r="O22" s="141">
        <v>0</v>
      </c>
      <c r="P22" s="141">
        <v>0</v>
      </c>
      <c r="Q22" s="107" t="s">
        <v>3279</v>
      </c>
    </row>
    <row r="23" spans="1:17" s="383" customFormat="1" ht="12.6" customHeight="1">
      <c r="A23" s="662"/>
      <c r="B23" s="662"/>
      <c r="C23" s="363"/>
      <c r="D23" s="363"/>
      <c r="E23" s="731"/>
      <c r="F23" s="363"/>
      <c r="G23" s="363"/>
      <c r="H23" s="363"/>
      <c r="I23" s="121" t="s">
        <v>144</v>
      </c>
      <c r="J23" s="122" t="s">
        <v>2837</v>
      </c>
      <c r="K23" s="122" t="s">
        <v>78</v>
      </c>
      <c r="L23" s="122" t="s">
        <v>78</v>
      </c>
      <c r="M23" s="141">
        <v>0</v>
      </c>
      <c r="N23" s="141">
        <v>0</v>
      </c>
      <c r="O23" s="141">
        <v>0</v>
      </c>
      <c r="P23" s="141">
        <v>1000000</v>
      </c>
      <c r="Q23" s="107" t="s">
        <v>3279</v>
      </c>
    </row>
    <row r="24" spans="1:17" s="383" customFormat="1" ht="13.15" customHeight="1">
      <c r="A24" s="662"/>
      <c r="B24" s="662"/>
      <c r="C24" s="130"/>
      <c r="D24" s="130"/>
      <c r="E24" s="179"/>
      <c r="F24" s="130"/>
      <c r="G24" s="130"/>
      <c r="H24" s="363"/>
      <c r="I24" s="121" t="s">
        <v>145</v>
      </c>
      <c r="J24" s="122" t="s">
        <v>2898</v>
      </c>
      <c r="K24" s="122" t="s">
        <v>79</v>
      </c>
      <c r="L24" s="122" t="s">
        <v>2899</v>
      </c>
      <c r="M24" s="141">
        <v>0</v>
      </c>
      <c r="N24" s="141">
        <v>0</v>
      </c>
      <c r="O24" s="141">
        <v>0</v>
      </c>
      <c r="P24" s="141">
        <v>0</v>
      </c>
      <c r="Q24" s="107" t="s">
        <v>3279</v>
      </c>
    </row>
    <row r="25" spans="1:17" s="383" customFormat="1" ht="48">
      <c r="A25" s="662"/>
      <c r="B25" s="662"/>
      <c r="C25" s="363"/>
      <c r="D25" s="363"/>
      <c r="E25" s="731"/>
      <c r="F25" s="363"/>
      <c r="G25" s="363"/>
      <c r="H25" s="363"/>
      <c r="I25" s="121" t="s">
        <v>146</v>
      </c>
      <c r="J25" s="122" t="s">
        <v>2838</v>
      </c>
      <c r="K25" s="122" t="s">
        <v>81</v>
      </c>
      <c r="L25" s="122" t="s">
        <v>2872</v>
      </c>
      <c r="M25" s="141">
        <v>0</v>
      </c>
      <c r="N25" s="141">
        <v>0</v>
      </c>
      <c r="O25" s="141">
        <v>0</v>
      </c>
      <c r="P25" s="141">
        <v>0</v>
      </c>
      <c r="Q25" s="107" t="s">
        <v>3279</v>
      </c>
    </row>
    <row r="26" spans="1:17" s="383" customFormat="1" ht="13.9" customHeight="1">
      <c r="A26" s="662"/>
      <c r="B26" s="662"/>
      <c r="C26" s="363"/>
      <c r="D26" s="363"/>
      <c r="E26" s="731"/>
      <c r="F26" s="363"/>
      <c r="G26" s="363"/>
      <c r="H26" s="363"/>
      <c r="I26" s="121" t="s">
        <v>147</v>
      </c>
      <c r="J26" s="122" t="s">
        <v>2839</v>
      </c>
      <c r="K26" s="122" t="s">
        <v>2191</v>
      </c>
      <c r="L26" s="122" t="s">
        <v>2873</v>
      </c>
      <c r="M26" s="141">
        <v>0</v>
      </c>
      <c r="N26" s="141">
        <v>0</v>
      </c>
      <c r="O26" s="141">
        <v>0</v>
      </c>
      <c r="P26" s="141">
        <v>0</v>
      </c>
      <c r="Q26" s="107" t="s">
        <v>3279</v>
      </c>
    </row>
    <row r="27" spans="1:17" s="383" customFormat="1" ht="24">
      <c r="A27" s="662"/>
      <c r="B27" s="662"/>
      <c r="C27" s="363"/>
      <c r="D27" s="363"/>
      <c r="E27" s="731"/>
      <c r="F27" s="363"/>
      <c r="G27" s="363"/>
      <c r="H27" s="363"/>
      <c r="I27" s="121" t="s">
        <v>148</v>
      </c>
      <c r="J27" s="122" t="s">
        <v>2840</v>
      </c>
      <c r="K27" s="122" t="s">
        <v>85</v>
      </c>
      <c r="L27" s="122" t="s">
        <v>2874</v>
      </c>
      <c r="M27" s="141">
        <v>1000000</v>
      </c>
      <c r="N27" s="141">
        <v>183540</v>
      </c>
      <c r="O27" s="141">
        <v>200000</v>
      </c>
      <c r="P27" s="141">
        <v>500000</v>
      </c>
      <c r="Q27" s="107" t="s">
        <v>3279</v>
      </c>
    </row>
    <row r="28" spans="1:17" s="383" customFormat="1" ht="24">
      <c r="A28" s="662"/>
      <c r="B28" s="662"/>
      <c r="C28" s="363"/>
      <c r="D28" s="363"/>
      <c r="E28" s="731"/>
      <c r="F28" s="130"/>
      <c r="G28" s="130"/>
      <c r="H28" s="131"/>
      <c r="I28" s="121" t="s">
        <v>149</v>
      </c>
      <c r="J28" s="122" t="s">
        <v>2900</v>
      </c>
      <c r="K28" s="122" t="s">
        <v>2192</v>
      </c>
      <c r="L28" s="122" t="s">
        <v>2901</v>
      </c>
      <c r="M28" s="141">
        <v>30000000</v>
      </c>
      <c r="N28" s="141">
        <v>15254402</v>
      </c>
      <c r="O28" s="141">
        <v>22500000</v>
      </c>
      <c r="P28" s="141">
        <v>25000000</v>
      </c>
      <c r="Q28" s="107" t="s">
        <v>3279</v>
      </c>
    </row>
    <row r="29" spans="1:17" s="383" customFormat="1" ht="13.15" customHeight="1">
      <c r="A29" s="662"/>
      <c r="B29" s="662"/>
      <c r="C29" s="363"/>
      <c r="D29" s="363"/>
      <c r="E29" s="731"/>
      <c r="F29" s="363"/>
      <c r="G29" s="363"/>
      <c r="H29" s="363"/>
      <c r="I29" s="121" t="s">
        <v>150</v>
      </c>
      <c r="J29" s="122" t="s">
        <v>2902</v>
      </c>
      <c r="K29" s="122" t="s">
        <v>151</v>
      </c>
      <c r="L29" s="122" t="s">
        <v>2903</v>
      </c>
      <c r="M29" s="141">
        <v>1200000</v>
      </c>
      <c r="N29" s="141">
        <v>666041</v>
      </c>
      <c r="O29" s="141">
        <v>1000000</v>
      </c>
      <c r="P29" s="141">
        <v>1000000</v>
      </c>
      <c r="Q29" s="107" t="s">
        <v>3279</v>
      </c>
    </row>
    <row r="30" spans="1:17" s="383" customFormat="1" ht="36">
      <c r="A30" s="662"/>
      <c r="B30" s="662"/>
      <c r="C30" s="363"/>
      <c r="D30" s="363"/>
      <c r="E30" s="731"/>
      <c r="F30" s="363"/>
      <c r="G30" s="363"/>
      <c r="H30" s="363"/>
      <c r="I30" s="121" t="s">
        <v>152</v>
      </c>
      <c r="J30" s="122" t="s">
        <v>2902</v>
      </c>
      <c r="K30" s="122" t="s">
        <v>2659</v>
      </c>
      <c r="L30" s="122" t="s">
        <v>2903</v>
      </c>
      <c r="M30" s="141">
        <v>14400000</v>
      </c>
      <c r="N30" s="141">
        <v>5200000</v>
      </c>
      <c r="O30" s="141">
        <v>8000000</v>
      </c>
      <c r="P30" s="141">
        <v>10000000</v>
      </c>
      <c r="Q30" s="107" t="s">
        <v>3279</v>
      </c>
    </row>
    <row r="31" spans="1:17" s="383" customFormat="1">
      <c r="A31" s="662"/>
      <c r="B31" s="662"/>
      <c r="C31" s="363"/>
      <c r="D31" s="363"/>
      <c r="E31" s="731"/>
      <c r="F31" s="363"/>
      <c r="G31" s="363"/>
      <c r="H31" s="363"/>
      <c r="I31" s="121" t="s">
        <v>153</v>
      </c>
      <c r="J31" s="122" t="s">
        <v>2904</v>
      </c>
      <c r="K31" s="122" t="s">
        <v>154</v>
      </c>
      <c r="L31" s="122" t="s">
        <v>154</v>
      </c>
      <c r="M31" s="141">
        <v>5000000</v>
      </c>
      <c r="N31" s="141">
        <v>1607194</v>
      </c>
      <c r="O31" s="141">
        <v>2500000</v>
      </c>
      <c r="P31" s="141">
        <v>2500000</v>
      </c>
      <c r="Q31" s="107" t="s">
        <v>3279</v>
      </c>
    </row>
    <row r="32" spans="1:17" s="383" customFormat="1" ht="15.6" customHeight="1">
      <c r="A32" s="662"/>
      <c r="B32" s="662"/>
      <c r="C32" s="363"/>
      <c r="D32" s="363"/>
      <c r="E32" s="731"/>
      <c r="F32" s="363"/>
      <c r="G32" s="363"/>
      <c r="H32" s="363"/>
      <c r="I32" s="121" t="s">
        <v>1388</v>
      </c>
      <c r="J32" s="122" t="s">
        <v>2905</v>
      </c>
      <c r="K32" s="122" t="s">
        <v>1389</v>
      </c>
      <c r="L32" s="122" t="s">
        <v>2906</v>
      </c>
      <c r="M32" s="141">
        <v>0</v>
      </c>
      <c r="N32" s="141">
        <v>0</v>
      </c>
      <c r="O32" s="141">
        <v>0</v>
      </c>
      <c r="P32" s="141">
        <v>0</v>
      </c>
      <c r="Q32" s="107" t="s">
        <v>3279</v>
      </c>
    </row>
    <row r="33" spans="1:17" s="383" customFormat="1" ht="15" customHeight="1">
      <c r="A33" s="662"/>
      <c r="B33" s="662"/>
      <c r="C33" s="363"/>
      <c r="D33" s="363"/>
      <c r="E33" s="731"/>
      <c r="F33" s="363"/>
      <c r="G33" s="363"/>
      <c r="H33" s="363"/>
      <c r="I33" s="121" t="s">
        <v>155</v>
      </c>
      <c r="J33" s="122" t="s">
        <v>2907</v>
      </c>
      <c r="K33" s="122" t="s">
        <v>156</v>
      </c>
      <c r="L33" s="122" t="s">
        <v>2908</v>
      </c>
      <c r="M33" s="141">
        <v>0</v>
      </c>
      <c r="N33" s="141">
        <v>0</v>
      </c>
      <c r="O33" s="141">
        <v>2500000</v>
      </c>
      <c r="P33" s="141">
        <v>2500000</v>
      </c>
      <c r="Q33" s="107" t="s">
        <v>3279</v>
      </c>
    </row>
    <row r="34" spans="1:17" s="383" customFormat="1" ht="15" customHeight="1">
      <c r="A34" s="662"/>
      <c r="B34" s="662"/>
      <c r="C34" s="363"/>
      <c r="D34" s="363"/>
      <c r="E34" s="731"/>
      <c r="F34" s="363"/>
      <c r="G34" s="363"/>
      <c r="H34" s="363"/>
      <c r="I34" s="121" t="s">
        <v>2171</v>
      </c>
      <c r="J34" s="122" t="s">
        <v>2909</v>
      </c>
      <c r="K34" s="122" t="s">
        <v>2649</v>
      </c>
      <c r="L34" s="122" t="s">
        <v>2910</v>
      </c>
      <c r="M34" s="141">
        <v>2000000</v>
      </c>
      <c r="N34" s="141">
        <v>87532026</v>
      </c>
      <c r="O34" s="141">
        <v>10000000</v>
      </c>
      <c r="P34" s="141">
        <v>2000000</v>
      </c>
      <c r="Q34" s="107" t="s">
        <v>3279</v>
      </c>
    </row>
    <row r="35" spans="1:17" s="383" customFormat="1" ht="15" customHeight="1">
      <c r="A35" s="662"/>
      <c r="B35" s="662"/>
      <c r="C35" s="363"/>
      <c r="D35" s="363"/>
      <c r="E35" s="731"/>
      <c r="F35" s="363"/>
      <c r="G35" s="363"/>
      <c r="H35" s="363"/>
      <c r="I35" s="121" t="s">
        <v>2172</v>
      </c>
      <c r="J35" s="122" t="s">
        <v>2911</v>
      </c>
      <c r="K35" s="122" t="s">
        <v>2650</v>
      </c>
      <c r="L35" s="122" t="s">
        <v>2912</v>
      </c>
      <c r="M35" s="141">
        <v>90000000</v>
      </c>
      <c r="N35" s="141">
        <v>3532496</v>
      </c>
      <c r="O35" s="141">
        <v>6000000</v>
      </c>
      <c r="P35" s="141">
        <v>50000000</v>
      </c>
      <c r="Q35" s="107" t="s">
        <v>3279</v>
      </c>
    </row>
    <row r="36" spans="1:17" s="383" customFormat="1" ht="15" customHeight="1">
      <c r="A36" s="662"/>
      <c r="B36" s="662"/>
      <c r="C36" s="363"/>
      <c r="D36" s="363"/>
      <c r="E36" s="731"/>
      <c r="F36" s="363"/>
      <c r="G36" s="363"/>
      <c r="H36" s="363"/>
      <c r="I36" s="121" t="s">
        <v>2173</v>
      </c>
      <c r="J36" s="122" t="s">
        <v>2913</v>
      </c>
      <c r="K36" s="122" t="s">
        <v>2651</v>
      </c>
      <c r="L36" s="122" t="s">
        <v>2914</v>
      </c>
      <c r="M36" s="141">
        <v>5000000</v>
      </c>
      <c r="N36" s="141">
        <v>0</v>
      </c>
      <c r="O36" s="141">
        <v>1500000</v>
      </c>
      <c r="P36" s="141">
        <v>5000000</v>
      </c>
      <c r="Q36" s="107" t="s">
        <v>3279</v>
      </c>
    </row>
    <row r="37" spans="1:17" s="383" customFormat="1" ht="24.6" customHeight="1">
      <c r="A37" s="662"/>
      <c r="B37" s="662"/>
      <c r="C37" s="363"/>
      <c r="D37" s="363"/>
      <c r="E37" s="731"/>
      <c r="F37" s="363"/>
      <c r="G37" s="363"/>
      <c r="H37" s="363"/>
      <c r="I37" s="121" t="s">
        <v>2174</v>
      </c>
      <c r="J37" s="122" t="s">
        <v>2915</v>
      </c>
      <c r="K37" s="122" t="s">
        <v>2676</v>
      </c>
      <c r="L37" s="122" t="s">
        <v>2916</v>
      </c>
      <c r="M37" s="141">
        <v>20000000</v>
      </c>
      <c r="N37" s="141">
        <v>138750364</v>
      </c>
      <c r="O37" s="141">
        <v>200000000</v>
      </c>
      <c r="P37" s="141">
        <v>20000000</v>
      </c>
      <c r="Q37" s="107" t="s">
        <v>3279</v>
      </c>
    </row>
    <row r="38" spans="1:17" s="383" customFormat="1" ht="13.15" customHeight="1">
      <c r="A38" s="662"/>
      <c r="B38" s="662"/>
      <c r="C38" s="363"/>
      <c r="D38" s="363"/>
      <c r="E38" s="731"/>
      <c r="F38" s="363"/>
      <c r="G38" s="363"/>
      <c r="H38" s="363"/>
      <c r="I38" s="121" t="s">
        <v>2175</v>
      </c>
      <c r="J38" s="122" t="s">
        <v>2907</v>
      </c>
      <c r="K38" s="122" t="s">
        <v>2652</v>
      </c>
      <c r="L38" s="122" t="s">
        <v>2908</v>
      </c>
      <c r="M38" s="141">
        <v>130000000</v>
      </c>
      <c r="N38" s="141">
        <v>178874</v>
      </c>
      <c r="O38" s="141">
        <v>130000000</v>
      </c>
      <c r="P38" s="141">
        <v>120000000</v>
      </c>
      <c r="Q38" s="107" t="s">
        <v>3279</v>
      </c>
    </row>
    <row r="39" spans="1:17" s="383" customFormat="1" ht="15" customHeight="1">
      <c r="A39" s="662"/>
      <c r="B39" s="662"/>
      <c r="C39" s="363"/>
      <c r="D39" s="363"/>
      <c r="E39" s="731"/>
      <c r="F39" s="363"/>
      <c r="G39" s="363"/>
      <c r="H39" s="363"/>
      <c r="I39" s="121" t="s">
        <v>2176</v>
      </c>
      <c r="J39" s="122" t="s">
        <v>2911</v>
      </c>
      <c r="K39" s="122" t="s">
        <v>2715</v>
      </c>
      <c r="L39" s="122" t="s">
        <v>2912</v>
      </c>
      <c r="M39" s="141">
        <v>80000000</v>
      </c>
      <c r="N39" s="141">
        <v>9866</v>
      </c>
      <c r="O39" s="141">
        <v>50000000</v>
      </c>
      <c r="P39" s="141">
        <v>60000000</v>
      </c>
      <c r="Q39" s="107" t="s">
        <v>3279</v>
      </c>
    </row>
    <row r="40" spans="1:17" s="383" customFormat="1" ht="14.45" customHeight="1">
      <c r="A40" s="662"/>
      <c r="B40" s="662"/>
      <c r="C40" s="363"/>
      <c r="D40" s="363"/>
      <c r="E40" s="731"/>
      <c r="F40" s="363"/>
      <c r="G40" s="363"/>
      <c r="H40" s="363"/>
      <c r="I40" s="121" t="s">
        <v>2177</v>
      </c>
      <c r="J40" s="122" t="s">
        <v>2905</v>
      </c>
      <c r="K40" s="122" t="s">
        <v>2653</v>
      </c>
      <c r="L40" s="122" t="s">
        <v>2906</v>
      </c>
      <c r="M40" s="141">
        <v>500000</v>
      </c>
      <c r="N40" s="141">
        <v>28936</v>
      </c>
      <c r="O40" s="141">
        <v>50000</v>
      </c>
      <c r="P40" s="141">
        <v>600000</v>
      </c>
      <c r="Q40" s="107" t="s">
        <v>3279</v>
      </c>
    </row>
    <row r="41" spans="1:17" s="383" customFormat="1" ht="14.45" customHeight="1">
      <c r="A41" s="662"/>
      <c r="B41" s="662"/>
      <c r="C41" s="363"/>
      <c r="D41" s="363"/>
      <c r="E41" s="731"/>
      <c r="F41" s="363"/>
      <c r="G41" s="363"/>
      <c r="H41" s="363"/>
      <c r="I41" s="121" t="s">
        <v>2682</v>
      </c>
      <c r="J41" s="122" t="s">
        <v>2917</v>
      </c>
      <c r="K41" s="122" t="s">
        <v>2684</v>
      </c>
      <c r="L41" s="122" t="s">
        <v>2918</v>
      </c>
      <c r="M41" s="141">
        <v>35000000</v>
      </c>
      <c r="N41" s="141">
        <v>174658</v>
      </c>
      <c r="O41" s="141">
        <v>500000</v>
      </c>
      <c r="P41" s="141">
        <v>70000000</v>
      </c>
      <c r="Q41" s="107" t="s">
        <v>3279</v>
      </c>
    </row>
    <row r="42" spans="1:17" s="383" customFormat="1" ht="14.45" customHeight="1">
      <c r="A42" s="662"/>
      <c r="B42" s="662"/>
      <c r="C42" s="363"/>
      <c r="D42" s="363"/>
      <c r="E42" s="731"/>
      <c r="F42" s="363"/>
      <c r="G42" s="363"/>
      <c r="H42" s="363"/>
      <c r="I42" s="121" t="s">
        <v>2779</v>
      </c>
      <c r="J42" s="122" t="s">
        <v>3211</v>
      </c>
      <c r="K42" s="122" t="s">
        <v>3408</v>
      </c>
      <c r="L42" s="122" t="s">
        <v>3210</v>
      </c>
      <c r="M42" s="141">
        <v>250000000</v>
      </c>
      <c r="N42" s="141">
        <v>70400000</v>
      </c>
      <c r="O42" s="141">
        <v>300000000</v>
      </c>
      <c r="P42" s="141">
        <v>500000000</v>
      </c>
      <c r="Q42" s="107" t="s">
        <v>3279</v>
      </c>
    </row>
    <row r="43" spans="1:17" s="383" customFormat="1" ht="24">
      <c r="A43" s="662"/>
      <c r="B43" s="662"/>
      <c r="C43" s="363"/>
      <c r="D43" s="363"/>
      <c r="E43" s="731"/>
      <c r="F43" s="363"/>
      <c r="G43" s="363"/>
      <c r="H43" s="363"/>
      <c r="I43" s="121" t="s">
        <v>157</v>
      </c>
      <c r="J43" s="122" t="s">
        <v>2919</v>
      </c>
      <c r="K43" s="122" t="s">
        <v>158</v>
      </c>
      <c r="L43" s="122" t="s">
        <v>2920</v>
      </c>
      <c r="M43" s="141">
        <v>0</v>
      </c>
      <c r="N43" s="141">
        <v>0</v>
      </c>
      <c r="O43" s="141">
        <v>0</v>
      </c>
      <c r="P43" s="141">
        <v>0</v>
      </c>
      <c r="Q43" s="107" t="s">
        <v>3279</v>
      </c>
    </row>
    <row r="44" spans="1:17" s="383" customFormat="1">
      <c r="A44" s="662"/>
      <c r="B44" s="662"/>
      <c r="C44" s="363"/>
      <c r="D44" s="363"/>
      <c r="E44" s="731"/>
      <c r="F44" s="363"/>
      <c r="G44" s="363"/>
      <c r="H44" s="363"/>
      <c r="I44" s="121" t="s">
        <v>3117</v>
      </c>
      <c r="J44" s="121" t="s">
        <v>3120</v>
      </c>
      <c r="K44" s="122" t="s">
        <v>3118</v>
      </c>
      <c r="L44" s="122" t="s">
        <v>3119</v>
      </c>
      <c r="M44" s="141">
        <v>0</v>
      </c>
      <c r="N44" s="141">
        <v>0</v>
      </c>
      <c r="O44" s="141">
        <v>32000000</v>
      </c>
      <c r="P44" s="141">
        <v>70000000</v>
      </c>
      <c r="Q44" s="107" t="s">
        <v>3279</v>
      </c>
    </row>
    <row r="45" spans="1:17" s="383" customFormat="1" ht="18.600000000000001" customHeight="1">
      <c r="A45" s="662"/>
      <c r="B45" s="662"/>
      <c r="C45" s="363"/>
      <c r="D45" s="363"/>
      <c r="E45" s="731"/>
      <c r="F45" s="363"/>
      <c r="G45" s="363"/>
      <c r="H45" s="363"/>
      <c r="I45" s="383" t="s">
        <v>3246</v>
      </c>
      <c r="J45" s="383" t="s">
        <v>3042</v>
      </c>
      <c r="L45" s="292" t="s">
        <v>3043</v>
      </c>
      <c r="M45" s="383">
        <v>0</v>
      </c>
      <c r="N45" s="383">
        <v>0</v>
      </c>
      <c r="O45" s="383">
        <v>0</v>
      </c>
      <c r="P45" s="383">
        <v>1500000</v>
      </c>
      <c r="Q45" s="107" t="s">
        <v>3279</v>
      </c>
    </row>
    <row r="46" spans="1:17" s="383" customFormat="1" ht="14.45" customHeight="1">
      <c r="A46" s="662"/>
      <c r="B46" s="662"/>
      <c r="C46" s="363"/>
      <c r="D46" s="363"/>
      <c r="E46" s="731"/>
      <c r="F46" s="363"/>
      <c r="G46" s="363"/>
      <c r="H46" s="363"/>
      <c r="I46" s="124" t="s">
        <v>111</v>
      </c>
      <c r="J46" s="124"/>
      <c r="K46" s="99" t="s">
        <v>112</v>
      </c>
      <c r="L46" s="99"/>
      <c r="M46" s="145">
        <f>SUM(M12:M45)</f>
        <v>713230000</v>
      </c>
      <c r="N46" s="145">
        <f>SUM(N12:N45)</f>
        <v>343564743</v>
      </c>
      <c r="O46" s="145">
        <f>SUM(O12:O45)</f>
        <v>791350000</v>
      </c>
      <c r="P46" s="145">
        <f>SUM(P12:P45)</f>
        <v>986880000</v>
      </c>
    </row>
    <row r="47" spans="1:17" s="383" customFormat="1" ht="15" customHeight="1">
      <c r="A47" s="162"/>
      <c r="B47" s="162"/>
      <c r="C47" s="102" t="s">
        <v>2187</v>
      </c>
      <c r="D47" s="102"/>
      <c r="E47" s="732">
        <f>SUM(E5:E46)</f>
        <v>587930000</v>
      </c>
      <c r="F47" s="732">
        <f>SUM(F5:F46)</f>
        <v>442648881</v>
      </c>
      <c r="G47" s="732">
        <f>SUM(G5:G46)</f>
        <v>448180000</v>
      </c>
      <c r="H47" s="733">
        <f>SUM(H5:H46)</f>
        <v>536370000</v>
      </c>
      <c r="I47" s="734"/>
      <c r="J47" s="734"/>
      <c r="K47" s="454" t="s">
        <v>113</v>
      </c>
      <c r="L47" s="454"/>
      <c r="M47" s="735">
        <f>M10+M46</f>
        <v>713230000</v>
      </c>
      <c r="N47" s="735">
        <f t="shared" ref="N47:P47" si="0">N10+N46</f>
        <v>343564743</v>
      </c>
      <c r="O47" s="735">
        <f t="shared" si="0"/>
        <v>791350000</v>
      </c>
      <c r="P47" s="735">
        <f t="shared" si="0"/>
        <v>986880000</v>
      </c>
    </row>
    <row r="48" spans="1:17" ht="15" customHeight="1">
      <c r="A48" s="736"/>
      <c r="B48" s="736"/>
      <c r="C48" s="362"/>
      <c r="D48" s="362"/>
      <c r="E48" s="669"/>
      <c r="F48" s="362"/>
      <c r="G48" s="362"/>
      <c r="H48" s="362"/>
      <c r="I48" s="737" t="s">
        <v>2186</v>
      </c>
      <c r="J48" s="738"/>
      <c r="K48" s="738"/>
      <c r="L48" s="739"/>
      <c r="M48" s="740"/>
      <c r="N48" s="437"/>
      <c r="O48" s="437"/>
      <c r="P48" s="37"/>
    </row>
    <row r="49" spans="1:16" s="362" customFormat="1" ht="15" customHeight="1">
      <c r="A49" s="736"/>
      <c r="B49" s="736"/>
      <c r="E49" s="669"/>
      <c r="I49" s="741"/>
      <c r="J49" s="741"/>
      <c r="M49" s="742"/>
      <c r="O49" s="669"/>
    </row>
    <row r="50" spans="1:16" s="362" customFormat="1">
      <c r="A50" s="736"/>
      <c r="B50" s="736"/>
      <c r="E50" s="669"/>
      <c r="I50" s="736"/>
      <c r="J50" s="736"/>
      <c r="K50" s="368"/>
      <c r="L50" s="368"/>
      <c r="M50" s="743"/>
      <c r="N50" s="368"/>
      <c r="O50" s="368"/>
      <c r="P50" s="368"/>
    </row>
    <row r="51" spans="1:16" hidden="1"/>
    <row r="52" spans="1:16" hidden="1"/>
    <row r="53" spans="1:16" hidden="1"/>
    <row r="54" spans="1:16" hidden="1"/>
    <row r="55" spans="1:16" hidden="1"/>
    <row r="56" spans="1:16" hidden="1"/>
    <row r="57" spans="1:16" hidden="1"/>
    <row r="58" spans="1:16" hidden="1"/>
    <row r="59" spans="1:16" hidden="1"/>
    <row r="60" spans="1:16" hidden="1"/>
    <row r="61" spans="1:16" hidden="1"/>
    <row r="62" spans="1:16" hidden="1"/>
    <row r="63" spans="1:16" hidden="1"/>
    <row r="64" spans="1:1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38" right="0.83" top="0.19685039370078741" bottom="0.51" header="0.15748031496062992" footer="0.31496062992125984"/>
  <pageSetup paperSize="9" scale="90" firstPageNumber="10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37"/>
  <sheetViews>
    <sheetView view="pageBreakPreview" zoomScale="90" zoomScaleSheetLayoutView="90" workbookViewId="0">
      <selection activeCell="D7" sqref="D7"/>
    </sheetView>
  </sheetViews>
  <sheetFormatPr defaultRowHeight="15"/>
  <cols>
    <col min="1" max="2" width="6.42578125" style="2" customWidth="1"/>
    <col min="3" max="3" width="16.7109375" customWidth="1"/>
    <col min="4" max="4" width="15" customWidth="1"/>
    <col min="5" max="5" width="11" customWidth="1"/>
    <col min="6" max="6" width="10.140625" customWidth="1"/>
    <col min="7" max="7" width="11.28515625" customWidth="1"/>
    <col min="8" max="8" width="12.42578125" customWidth="1"/>
    <col min="9" max="9" width="7.140625" style="2" customWidth="1"/>
    <col min="10" max="10" width="6.5703125" style="2" customWidth="1"/>
    <col min="11" max="11" width="23.28515625" customWidth="1"/>
    <col min="12" max="12" width="20.7109375" customWidth="1"/>
    <col min="13" max="13" width="9.42578125" style="189" customWidth="1"/>
    <col min="14" max="14" width="8.7109375" customWidth="1"/>
    <col min="15" max="15" width="10.140625" style="107" customWidth="1"/>
    <col min="16" max="16" width="10.7109375" style="436" customWidth="1"/>
  </cols>
  <sheetData>
    <row r="1" spans="1:17" ht="18" customHeight="1">
      <c r="A1" s="866" t="s">
        <v>2550</v>
      </c>
      <c r="B1" s="866"/>
      <c r="C1" s="866"/>
      <c r="D1" s="866"/>
      <c r="E1" s="866"/>
      <c r="F1" s="866"/>
      <c r="G1" s="866"/>
      <c r="H1" s="866"/>
      <c r="I1" s="866" t="s">
        <v>3099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3459</v>
      </c>
      <c r="B2" s="849"/>
      <c r="C2" s="849"/>
      <c r="D2" s="849"/>
      <c r="E2" s="849"/>
      <c r="F2" s="849"/>
      <c r="G2" s="849"/>
      <c r="H2" s="849"/>
      <c r="I2" s="849" t="s">
        <v>3460</v>
      </c>
      <c r="J2" s="849"/>
      <c r="K2" s="849"/>
      <c r="L2" s="849"/>
      <c r="M2" s="849"/>
      <c r="N2" s="849"/>
      <c r="O2" s="849"/>
      <c r="P2" s="849"/>
    </row>
    <row r="3" spans="1:17" ht="18" customHeight="1">
      <c r="A3" s="870" t="s">
        <v>29</v>
      </c>
      <c r="B3" s="870"/>
      <c r="C3" s="870"/>
      <c r="D3" s="645"/>
      <c r="E3" s="645"/>
      <c r="F3" s="871" t="s">
        <v>30</v>
      </c>
      <c r="G3" s="871"/>
      <c r="H3" s="87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8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2776</v>
      </c>
      <c r="P4" s="112" t="s">
        <v>2771</v>
      </c>
      <c r="Q4" s="15"/>
    </row>
    <row r="5" spans="1:17" ht="24">
      <c r="A5" s="41" t="s">
        <v>159</v>
      </c>
      <c r="B5" s="41"/>
      <c r="C5" s="41" t="s">
        <v>2193</v>
      </c>
      <c r="D5" s="41"/>
      <c r="E5" s="41"/>
      <c r="F5" s="115"/>
      <c r="G5" s="115"/>
      <c r="H5" s="138"/>
      <c r="I5" s="46" t="s">
        <v>1383</v>
      </c>
      <c r="J5" s="46"/>
      <c r="K5" s="46" t="s">
        <v>2194</v>
      </c>
      <c r="L5" s="46"/>
      <c r="M5" s="170"/>
      <c r="N5" s="151"/>
      <c r="O5" s="152"/>
      <c r="P5" s="152"/>
    </row>
    <row r="6" spans="1:17" ht="24">
      <c r="A6" s="181"/>
      <c r="B6" s="181"/>
      <c r="C6" s="116"/>
      <c r="D6" s="116"/>
      <c r="E6" s="182"/>
      <c r="F6" s="182"/>
      <c r="G6" s="182"/>
      <c r="H6" s="182"/>
      <c r="I6" s="122" t="s">
        <v>160</v>
      </c>
      <c r="J6" s="122" t="s">
        <v>2815</v>
      </c>
      <c r="K6" s="129" t="s">
        <v>32</v>
      </c>
      <c r="L6" s="122" t="s">
        <v>2853</v>
      </c>
      <c r="M6" s="141">
        <v>0</v>
      </c>
      <c r="N6" s="141">
        <v>0</v>
      </c>
      <c r="O6" s="141">
        <v>0</v>
      </c>
      <c r="P6" s="141">
        <v>0</v>
      </c>
      <c r="Q6" s="15" t="s">
        <v>3278</v>
      </c>
    </row>
    <row r="7" spans="1:17" ht="24">
      <c r="A7" s="184"/>
      <c r="B7" s="184"/>
      <c r="C7" s="154"/>
      <c r="D7" s="154"/>
      <c r="E7" s="154"/>
      <c r="F7" s="123"/>
      <c r="G7" s="123"/>
      <c r="H7" s="123"/>
      <c r="I7" s="122" t="s">
        <v>1390</v>
      </c>
      <c r="J7" s="122" t="s">
        <v>2816</v>
      </c>
      <c r="K7" s="129" t="s">
        <v>34</v>
      </c>
      <c r="L7" s="122" t="s">
        <v>2854</v>
      </c>
      <c r="M7" s="141">
        <v>0</v>
      </c>
      <c r="N7" s="141">
        <v>0</v>
      </c>
      <c r="O7" s="141">
        <v>0</v>
      </c>
      <c r="P7" s="141">
        <v>0</v>
      </c>
      <c r="Q7" s="15" t="s">
        <v>3278</v>
      </c>
    </row>
    <row r="8" spans="1:17" ht="24">
      <c r="A8" s="184"/>
      <c r="B8" s="184"/>
      <c r="C8" s="154"/>
      <c r="D8" s="154"/>
      <c r="E8" s="154"/>
      <c r="F8" s="123"/>
      <c r="G8" s="123"/>
      <c r="H8" s="123"/>
      <c r="I8" s="122" t="s">
        <v>161</v>
      </c>
      <c r="J8" s="122" t="s">
        <v>2817</v>
      </c>
      <c r="K8" s="129" t="s">
        <v>162</v>
      </c>
      <c r="L8" s="122" t="s">
        <v>2855</v>
      </c>
      <c r="M8" s="141">
        <v>0</v>
      </c>
      <c r="N8" s="141">
        <v>0</v>
      </c>
      <c r="O8" s="141">
        <v>0</v>
      </c>
      <c r="P8" s="141">
        <v>0</v>
      </c>
      <c r="Q8" s="15" t="s">
        <v>3278</v>
      </c>
    </row>
    <row r="9" spans="1:17" ht="24">
      <c r="A9" s="184"/>
      <c r="B9" s="184"/>
      <c r="C9" s="154"/>
      <c r="D9" s="154"/>
      <c r="E9" s="154"/>
      <c r="F9" s="123"/>
      <c r="G9" s="123"/>
      <c r="H9" s="123"/>
      <c r="I9" s="185" t="s">
        <v>163</v>
      </c>
      <c r="J9" s="122" t="s">
        <v>2818</v>
      </c>
      <c r="K9" s="129" t="s">
        <v>38</v>
      </c>
      <c r="L9" s="122" t="s">
        <v>2856</v>
      </c>
      <c r="M9" s="141">
        <v>0</v>
      </c>
      <c r="N9" s="141">
        <v>0</v>
      </c>
      <c r="O9" s="141">
        <v>0</v>
      </c>
      <c r="P9" s="141">
        <v>0</v>
      </c>
      <c r="Q9" s="15" t="s">
        <v>3278</v>
      </c>
    </row>
    <row r="10" spans="1:17">
      <c r="A10" s="184"/>
      <c r="B10" s="184"/>
      <c r="C10" s="154"/>
      <c r="D10" s="154"/>
      <c r="E10" s="154"/>
      <c r="F10" s="123"/>
      <c r="G10" s="123"/>
      <c r="H10" s="123"/>
      <c r="I10" s="124" t="s">
        <v>43</v>
      </c>
      <c r="J10" s="124"/>
      <c r="K10" s="99" t="s">
        <v>44</v>
      </c>
      <c r="L10" s="99"/>
      <c r="M10" s="145">
        <f>SUM(M6:M9)</f>
        <v>0</v>
      </c>
      <c r="N10" s="125">
        <f>SUM(N6:N9)</f>
        <v>0</v>
      </c>
      <c r="O10" s="125">
        <f t="shared" ref="O10:P10" si="0">SUM(O6:O9)</f>
        <v>0</v>
      </c>
      <c r="P10" s="125">
        <f t="shared" si="0"/>
        <v>0</v>
      </c>
    </row>
    <row r="11" spans="1:17">
      <c r="A11" s="184"/>
      <c r="B11" s="184"/>
      <c r="C11" s="154"/>
      <c r="D11" s="154"/>
      <c r="E11" s="154"/>
      <c r="F11" s="123"/>
      <c r="G11" s="123"/>
      <c r="H11" s="123"/>
      <c r="I11" s="181"/>
      <c r="J11" s="181"/>
      <c r="K11" s="41" t="s">
        <v>2188</v>
      </c>
      <c r="L11" s="41"/>
      <c r="M11" s="144"/>
      <c r="N11" s="119"/>
      <c r="O11" s="123"/>
      <c r="P11" s="119"/>
    </row>
    <row r="12" spans="1:17" ht="24">
      <c r="A12" s="184"/>
      <c r="B12" s="184"/>
      <c r="C12" s="154"/>
      <c r="D12" s="154"/>
      <c r="E12" s="154"/>
      <c r="F12" s="123"/>
      <c r="G12" s="123"/>
      <c r="H12" s="123"/>
      <c r="I12" s="156" t="s">
        <v>164</v>
      </c>
      <c r="J12" s="122" t="s">
        <v>2821</v>
      </c>
      <c r="K12" s="122" t="s">
        <v>46</v>
      </c>
      <c r="L12" s="122" t="s">
        <v>2858</v>
      </c>
      <c r="M12" s="141">
        <v>7260000</v>
      </c>
      <c r="N12" s="141">
        <v>5211353</v>
      </c>
      <c r="O12" s="141">
        <v>8200000</v>
      </c>
      <c r="P12" s="141">
        <v>10000000</v>
      </c>
      <c r="Q12" t="s">
        <v>3279</v>
      </c>
    </row>
    <row r="13" spans="1:17" ht="24">
      <c r="A13" s="184"/>
      <c r="B13" s="184"/>
      <c r="C13" s="154"/>
      <c r="D13" s="154"/>
      <c r="E13" s="154"/>
      <c r="F13" s="123"/>
      <c r="G13" s="123"/>
      <c r="H13" s="123"/>
      <c r="I13" s="156" t="s">
        <v>2559</v>
      </c>
      <c r="J13" s="122" t="s">
        <v>3053</v>
      </c>
      <c r="K13" s="122" t="s">
        <v>185</v>
      </c>
      <c r="L13" s="122" t="s">
        <v>3054</v>
      </c>
      <c r="M13" s="141">
        <v>5060000</v>
      </c>
      <c r="N13" s="141">
        <v>0</v>
      </c>
      <c r="O13" s="141">
        <v>0</v>
      </c>
      <c r="P13" s="141">
        <v>5570000</v>
      </c>
      <c r="Q13" t="s">
        <v>3279</v>
      </c>
    </row>
    <row r="14" spans="1:17">
      <c r="A14" s="186"/>
      <c r="B14" s="186"/>
      <c r="C14" s="158"/>
      <c r="D14" s="158"/>
      <c r="E14" s="158"/>
      <c r="F14" s="123"/>
      <c r="G14" s="123"/>
      <c r="H14" s="123"/>
      <c r="I14" s="156" t="s">
        <v>165</v>
      </c>
      <c r="J14" s="122" t="s">
        <v>2823</v>
      </c>
      <c r="K14" s="122" t="s">
        <v>50</v>
      </c>
      <c r="L14" s="122" t="s">
        <v>2859</v>
      </c>
      <c r="M14" s="141">
        <v>20000</v>
      </c>
      <c r="N14" s="141">
        <v>0</v>
      </c>
      <c r="O14" s="141">
        <v>10000</v>
      </c>
      <c r="P14" s="141">
        <v>10000</v>
      </c>
      <c r="Q14" t="s">
        <v>3279</v>
      </c>
    </row>
    <row r="15" spans="1:17" ht="24">
      <c r="A15" s="184"/>
      <c r="B15" s="184"/>
      <c r="C15" s="154"/>
      <c r="D15" s="154"/>
      <c r="E15" s="154"/>
      <c r="F15" s="123"/>
      <c r="G15" s="123"/>
      <c r="H15" s="123"/>
      <c r="I15" s="156" t="s">
        <v>166</v>
      </c>
      <c r="J15" s="122" t="s">
        <v>2826</v>
      </c>
      <c r="K15" s="122" t="s">
        <v>136</v>
      </c>
      <c r="L15" s="122" t="s">
        <v>2862</v>
      </c>
      <c r="M15" s="141">
        <v>50000</v>
      </c>
      <c r="N15" s="141">
        <v>4975</v>
      </c>
      <c r="O15" s="141">
        <v>10000</v>
      </c>
      <c r="P15" s="141">
        <v>20000</v>
      </c>
      <c r="Q15" t="s">
        <v>3279</v>
      </c>
    </row>
    <row r="16" spans="1:17" ht="36">
      <c r="A16" s="184"/>
      <c r="B16" s="184"/>
      <c r="C16" s="154"/>
      <c r="D16" s="154"/>
      <c r="E16" s="154"/>
      <c r="F16" s="123"/>
      <c r="G16" s="123"/>
      <c r="H16" s="123"/>
      <c r="I16" s="156" t="s">
        <v>167</v>
      </c>
      <c r="J16" s="122" t="s">
        <v>2827</v>
      </c>
      <c r="K16" s="122" t="s">
        <v>168</v>
      </c>
      <c r="L16" s="122" t="s">
        <v>2863</v>
      </c>
      <c r="M16" s="141">
        <v>90000</v>
      </c>
      <c r="N16" s="141">
        <v>0</v>
      </c>
      <c r="O16" s="141">
        <v>10000</v>
      </c>
      <c r="P16" s="141">
        <v>20000</v>
      </c>
      <c r="Q16" t="s">
        <v>3279</v>
      </c>
    </row>
    <row r="17" spans="1:17" ht="24">
      <c r="A17" s="159"/>
      <c r="B17" s="159"/>
      <c r="C17" s="118"/>
      <c r="D17" s="118"/>
      <c r="E17" s="118"/>
      <c r="F17" s="118"/>
      <c r="G17" s="118"/>
      <c r="H17" s="126"/>
      <c r="I17" s="156" t="s">
        <v>169</v>
      </c>
      <c r="J17" s="122" t="s">
        <v>2897</v>
      </c>
      <c r="K17" s="122" t="s">
        <v>60</v>
      </c>
      <c r="L17" s="122" t="s">
        <v>2864</v>
      </c>
      <c r="M17" s="141">
        <v>10000</v>
      </c>
      <c r="N17" s="141">
        <v>0</v>
      </c>
      <c r="O17" s="141">
        <v>10000</v>
      </c>
      <c r="P17" s="141">
        <v>10000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18"/>
      <c r="H18" s="126"/>
      <c r="I18" s="156" t="s">
        <v>170</v>
      </c>
      <c r="J18" s="122" t="s">
        <v>2829</v>
      </c>
      <c r="K18" s="122" t="s">
        <v>62</v>
      </c>
      <c r="L18" s="122" t="s">
        <v>2865</v>
      </c>
      <c r="M18" s="141">
        <v>50000</v>
      </c>
      <c r="N18" s="141">
        <v>18166</v>
      </c>
      <c r="O18" s="141">
        <v>30000</v>
      </c>
      <c r="P18" s="141">
        <v>30000</v>
      </c>
      <c r="Q18" t="s">
        <v>3279</v>
      </c>
    </row>
    <row r="19" spans="1:17" ht="24">
      <c r="A19" s="128"/>
      <c r="B19" s="128"/>
      <c r="C19" s="129"/>
      <c r="D19" s="129"/>
      <c r="E19" s="129"/>
      <c r="F19" s="123"/>
      <c r="G19" s="118"/>
      <c r="H19" s="123"/>
      <c r="I19" s="156" t="s">
        <v>171</v>
      </c>
      <c r="J19" s="122" t="s">
        <v>2831</v>
      </c>
      <c r="K19" s="122" t="s">
        <v>66</v>
      </c>
      <c r="L19" s="122" t="s">
        <v>2867</v>
      </c>
      <c r="M19" s="141">
        <v>50000</v>
      </c>
      <c r="N19" s="141">
        <v>900</v>
      </c>
      <c r="O19" s="141">
        <v>10000</v>
      </c>
      <c r="P19" s="141">
        <v>10000</v>
      </c>
      <c r="Q19" t="s">
        <v>3279</v>
      </c>
    </row>
    <row r="20" spans="1:17" ht="48">
      <c r="A20" s="128"/>
      <c r="B20" s="128"/>
      <c r="C20" s="129"/>
      <c r="D20" s="129"/>
      <c r="E20" s="129"/>
      <c r="F20" s="123"/>
      <c r="G20" s="118"/>
      <c r="H20" s="123"/>
      <c r="I20" s="156" t="s">
        <v>172</v>
      </c>
      <c r="J20" s="122" t="s">
        <v>2838</v>
      </c>
      <c r="K20" s="122" t="s">
        <v>81</v>
      </c>
      <c r="L20" s="122" t="s">
        <v>2872</v>
      </c>
      <c r="M20" s="141">
        <v>100000</v>
      </c>
      <c r="N20" s="141">
        <v>0</v>
      </c>
      <c r="O20" s="141">
        <v>10000</v>
      </c>
      <c r="P20" s="141">
        <v>20000</v>
      </c>
      <c r="Q20" t="s">
        <v>3279</v>
      </c>
    </row>
    <row r="21" spans="1:17" ht="24">
      <c r="A21" s="160"/>
      <c r="B21" s="160"/>
      <c r="C21" s="32"/>
      <c r="D21" s="32"/>
      <c r="E21" s="32"/>
      <c r="F21" s="32"/>
      <c r="G21" s="32"/>
      <c r="H21" s="32"/>
      <c r="I21" s="156" t="s">
        <v>173</v>
      </c>
      <c r="J21" s="122" t="s">
        <v>2840</v>
      </c>
      <c r="K21" s="122" t="s">
        <v>85</v>
      </c>
      <c r="L21" s="122" t="s">
        <v>2874</v>
      </c>
      <c r="M21" s="141">
        <v>0</v>
      </c>
      <c r="N21" s="141">
        <v>0</v>
      </c>
      <c r="O21" s="141">
        <v>0</v>
      </c>
      <c r="P21" s="141">
        <v>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126"/>
      <c r="H22" s="32"/>
      <c r="I22" s="156" t="s">
        <v>174</v>
      </c>
      <c r="J22" s="122" t="s">
        <v>2921</v>
      </c>
      <c r="K22" s="122" t="s">
        <v>2561</v>
      </c>
      <c r="L22" s="122" t="s">
        <v>2922</v>
      </c>
      <c r="M22" s="141">
        <v>4000000</v>
      </c>
      <c r="N22" s="141">
        <v>3364752</v>
      </c>
      <c r="O22" s="141">
        <v>4000000</v>
      </c>
      <c r="P22" s="141">
        <v>5000000</v>
      </c>
      <c r="Q22" t="s">
        <v>3279</v>
      </c>
    </row>
    <row r="23" spans="1:17">
      <c r="A23" s="160"/>
      <c r="B23" s="160"/>
      <c r="C23" s="32"/>
      <c r="D23" s="32"/>
      <c r="E23" s="32"/>
      <c r="F23" s="32"/>
      <c r="G23" s="32"/>
      <c r="H23" s="32"/>
      <c r="I23" s="156" t="s">
        <v>175</v>
      </c>
      <c r="J23" s="122" t="s">
        <v>2923</v>
      </c>
      <c r="K23" s="122" t="s">
        <v>176</v>
      </c>
      <c r="L23" s="122" t="s">
        <v>176</v>
      </c>
      <c r="M23" s="141">
        <v>0</v>
      </c>
      <c r="N23" s="141">
        <v>0</v>
      </c>
      <c r="O23" s="141">
        <v>0</v>
      </c>
      <c r="P23" s="141">
        <v>0</v>
      </c>
      <c r="Q23" t="s">
        <v>3279</v>
      </c>
    </row>
    <row r="24" spans="1:17" ht="13.15" customHeight="1">
      <c r="A24" s="160"/>
      <c r="B24" s="160"/>
      <c r="C24" s="32"/>
      <c r="D24" s="32"/>
      <c r="E24" s="32"/>
      <c r="F24" s="32"/>
      <c r="G24" s="32"/>
      <c r="H24" s="32"/>
      <c r="I24" s="156" t="s">
        <v>177</v>
      </c>
      <c r="J24" s="122" t="s">
        <v>2919</v>
      </c>
      <c r="K24" s="122" t="s">
        <v>178</v>
      </c>
      <c r="L24" s="122" t="s">
        <v>2920</v>
      </c>
      <c r="M24" s="141">
        <v>5000000</v>
      </c>
      <c r="N24" s="141">
        <v>1076400</v>
      </c>
      <c r="O24" s="141">
        <v>2000000</v>
      </c>
      <c r="P24" s="141">
        <v>2500000</v>
      </c>
      <c r="Q24" t="s">
        <v>3279</v>
      </c>
    </row>
    <row r="25" spans="1:17">
      <c r="A25" s="160"/>
      <c r="B25" s="160"/>
      <c r="C25" s="130"/>
      <c r="D25" s="130"/>
      <c r="E25" s="130"/>
      <c r="F25" s="130"/>
      <c r="G25" s="130"/>
      <c r="H25" s="32"/>
      <c r="I25" s="156" t="s">
        <v>179</v>
      </c>
      <c r="J25" s="122" t="s">
        <v>2924</v>
      </c>
      <c r="K25" s="122" t="s">
        <v>180</v>
      </c>
      <c r="L25" s="122" t="s">
        <v>180</v>
      </c>
      <c r="M25" s="141">
        <v>0</v>
      </c>
      <c r="N25" s="141">
        <v>0</v>
      </c>
      <c r="O25" s="141">
        <v>0</v>
      </c>
      <c r="P25" s="141">
        <v>0</v>
      </c>
      <c r="Q25" t="s">
        <v>3279</v>
      </c>
    </row>
    <row r="26" spans="1:17" ht="24">
      <c r="A26" s="160"/>
      <c r="B26" s="160"/>
      <c r="C26" s="32"/>
      <c r="D26" s="32"/>
      <c r="E26" s="32"/>
      <c r="F26" s="32"/>
      <c r="G26" s="32"/>
      <c r="H26" s="32"/>
      <c r="I26" s="156" t="s">
        <v>181</v>
      </c>
      <c r="J26" s="122" t="s">
        <v>2925</v>
      </c>
      <c r="K26" s="122" t="s">
        <v>182</v>
      </c>
      <c r="L26" s="122" t="s">
        <v>2926</v>
      </c>
      <c r="M26" s="141">
        <v>0</v>
      </c>
      <c r="N26" s="141">
        <v>0</v>
      </c>
      <c r="O26" s="141">
        <v>0</v>
      </c>
      <c r="P26" s="141">
        <v>0</v>
      </c>
      <c r="Q26" t="s">
        <v>3279</v>
      </c>
    </row>
    <row r="27" spans="1:17" ht="36">
      <c r="A27" s="160"/>
      <c r="B27" s="160"/>
      <c r="C27" s="32"/>
      <c r="D27" s="32"/>
      <c r="E27" s="32"/>
      <c r="F27" s="32"/>
      <c r="G27" s="32"/>
      <c r="H27" s="32"/>
      <c r="I27" s="156" t="s">
        <v>183</v>
      </c>
      <c r="J27" s="122" t="s">
        <v>2927</v>
      </c>
      <c r="K27" s="122" t="s">
        <v>454</v>
      </c>
      <c r="L27" s="122" t="s">
        <v>2928</v>
      </c>
      <c r="M27" s="141">
        <v>200000</v>
      </c>
      <c r="N27" s="141">
        <v>0</v>
      </c>
      <c r="O27" s="141">
        <v>10000</v>
      </c>
      <c r="P27" s="141">
        <v>50000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2"/>
      <c r="H28" s="32"/>
      <c r="I28" s="156" t="s">
        <v>184</v>
      </c>
      <c r="J28" s="122" t="s">
        <v>2823</v>
      </c>
      <c r="K28" s="122" t="s">
        <v>2716</v>
      </c>
      <c r="L28" s="122" t="s">
        <v>2859</v>
      </c>
      <c r="M28" s="141">
        <v>0</v>
      </c>
      <c r="N28" s="141">
        <v>0</v>
      </c>
      <c r="O28" s="141">
        <v>0</v>
      </c>
      <c r="P28" s="141">
        <v>0</v>
      </c>
      <c r="Q28" t="s">
        <v>3279</v>
      </c>
    </row>
    <row r="29" spans="1:17">
      <c r="A29" s="160"/>
      <c r="B29" s="160"/>
      <c r="C29" s="32"/>
      <c r="D29" s="32"/>
      <c r="E29" s="32"/>
      <c r="F29" s="130"/>
      <c r="G29" s="130"/>
      <c r="H29" s="131"/>
      <c r="I29" s="166" t="s">
        <v>2699</v>
      </c>
      <c r="J29" s="122" t="s">
        <v>3212</v>
      </c>
      <c r="K29" s="122" t="s">
        <v>2560</v>
      </c>
      <c r="L29" s="122" t="s">
        <v>3213</v>
      </c>
      <c r="M29" s="141">
        <v>2000000</v>
      </c>
      <c r="N29" s="141">
        <v>0</v>
      </c>
      <c r="O29" s="141">
        <v>100000</v>
      </c>
      <c r="P29" s="141">
        <v>2000000</v>
      </c>
      <c r="Q29" t="s">
        <v>3279</v>
      </c>
    </row>
    <row r="30" spans="1:17">
      <c r="A30" s="160"/>
      <c r="B30" s="160"/>
      <c r="C30" s="32"/>
      <c r="D30" s="32"/>
      <c r="E30" s="32"/>
      <c r="F30" s="130"/>
      <c r="G30" s="130"/>
      <c r="H30" s="131"/>
      <c r="I30" s="166"/>
      <c r="J30" s="122"/>
      <c r="K30" s="122"/>
      <c r="L30" s="122"/>
      <c r="M30" s="141"/>
      <c r="N30" s="141"/>
      <c r="O30" s="141"/>
      <c r="P30" s="141"/>
    </row>
    <row r="31" spans="1:17">
      <c r="A31" s="160"/>
      <c r="B31" s="160"/>
      <c r="C31" s="32"/>
      <c r="D31" s="32"/>
      <c r="E31" s="32"/>
      <c r="F31" s="32"/>
      <c r="G31" s="32"/>
      <c r="H31" s="32"/>
      <c r="I31" s="161" t="s">
        <v>111</v>
      </c>
      <c r="J31" s="161"/>
      <c r="K31" s="99" t="s">
        <v>112</v>
      </c>
      <c r="L31" s="99"/>
      <c r="M31" s="145">
        <f>SUM(M12:M30)</f>
        <v>23890000</v>
      </c>
      <c r="N31" s="145">
        <f t="shared" ref="N31:P31" si="1">SUM(N12:N30)</f>
        <v>9676546</v>
      </c>
      <c r="O31" s="145">
        <f t="shared" si="1"/>
        <v>14400000</v>
      </c>
      <c r="P31" s="145">
        <f t="shared" si="1"/>
        <v>25240000</v>
      </c>
    </row>
    <row r="32" spans="1:17">
      <c r="A32" s="160"/>
      <c r="B32" s="160"/>
      <c r="C32" s="32"/>
      <c r="D32" s="32"/>
      <c r="E32" s="32"/>
      <c r="F32" s="32"/>
      <c r="G32" s="32"/>
      <c r="H32" s="32"/>
      <c r="I32" s="187"/>
      <c r="J32" s="187"/>
      <c r="K32" s="122"/>
      <c r="L32" s="122"/>
      <c r="M32" s="141"/>
      <c r="N32" s="118"/>
      <c r="O32" s="126"/>
      <c r="P32" s="119"/>
    </row>
    <row r="33" spans="1:17">
      <c r="A33" s="160"/>
      <c r="B33" s="160"/>
      <c r="C33" s="32"/>
      <c r="D33" s="32"/>
      <c r="E33" s="32"/>
      <c r="F33" s="32"/>
      <c r="G33" s="32"/>
      <c r="H33" s="32"/>
      <c r="I33" s="187"/>
      <c r="J33" s="187"/>
      <c r="K33" s="122"/>
      <c r="L33" s="122"/>
      <c r="M33" s="141"/>
      <c r="N33" s="118"/>
      <c r="O33" s="126"/>
      <c r="P33" s="119"/>
    </row>
    <row r="34" spans="1:17" ht="15" customHeight="1">
      <c r="A34" s="160"/>
      <c r="B34" s="160"/>
      <c r="C34" s="32"/>
      <c r="D34" s="32"/>
      <c r="E34" s="32"/>
      <c r="F34" s="32"/>
      <c r="G34" s="32"/>
      <c r="H34" s="32"/>
      <c r="I34" s="187"/>
      <c r="J34" s="187"/>
      <c r="K34" s="122"/>
      <c r="L34" s="122"/>
      <c r="M34" s="141"/>
      <c r="N34" s="118"/>
      <c r="O34" s="126"/>
      <c r="P34" s="119"/>
    </row>
    <row r="35" spans="1:17" ht="15" customHeight="1">
      <c r="A35" s="160"/>
      <c r="B35" s="160"/>
      <c r="C35" s="32"/>
      <c r="D35" s="32"/>
      <c r="E35" s="32"/>
      <c r="F35" s="32"/>
      <c r="G35" s="32"/>
      <c r="H35" s="32"/>
      <c r="I35" s="187"/>
      <c r="J35" s="187"/>
      <c r="K35" s="122"/>
      <c r="L35" s="122"/>
      <c r="M35" s="141"/>
      <c r="N35" s="118"/>
      <c r="O35" s="126"/>
      <c r="P35" s="119"/>
    </row>
    <row r="36" spans="1:17" ht="14.45" customHeight="1">
      <c r="A36" s="160"/>
      <c r="B36" s="160"/>
      <c r="C36" s="32"/>
      <c r="D36" s="32"/>
      <c r="E36" s="32"/>
      <c r="F36" s="32"/>
      <c r="G36" s="32"/>
      <c r="H36" s="32"/>
      <c r="I36" s="160"/>
      <c r="J36" s="160"/>
      <c r="K36" s="32"/>
      <c r="L36" s="32"/>
      <c r="M36" s="171"/>
      <c r="N36" s="32"/>
      <c r="O36" s="363"/>
      <c r="P36" s="32"/>
    </row>
    <row r="37" spans="1:17" ht="15" customHeight="1">
      <c r="A37" s="162"/>
      <c r="B37" s="162"/>
      <c r="C37" s="102" t="s">
        <v>2187</v>
      </c>
      <c r="D37" s="102"/>
      <c r="E37" s="102">
        <f>SUM(E5:E36)</f>
        <v>0</v>
      </c>
      <c r="F37" s="102">
        <f t="shared" ref="F37:H37" si="2">SUM(F5:F36)</f>
        <v>0</v>
      </c>
      <c r="G37" s="102">
        <f t="shared" si="2"/>
        <v>0</v>
      </c>
      <c r="H37" s="102">
        <f t="shared" si="2"/>
        <v>0</v>
      </c>
      <c r="I37" s="27"/>
      <c r="J37" s="27"/>
      <c r="K37" s="425" t="s">
        <v>113</v>
      </c>
      <c r="L37" s="425"/>
      <c r="M37" s="426">
        <f>M31+M10</f>
        <v>23890000</v>
      </c>
      <c r="N37" s="426">
        <f t="shared" ref="N37:P37" si="3">N31+N10</f>
        <v>9676546</v>
      </c>
      <c r="O37" s="426">
        <f t="shared" si="3"/>
        <v>14400000</v>
      </c>
      <c r="P37" s="426">
        <f t="shared" si="3"/>
        <v>25240000</v>
      </c>
    </row>
    <row r="38" spans="1:17" ht="15" customHeight="1">
      <c r="A38" s="4"/>
      <c r="B38" s="4"/>
      <c r="C38" s="3"/>
      <c r="D38" s="3"/>
      <c r="E38" s="3"/>
      <c r="F38" s="3"/>
      <c r="G38" s="3"/>
      <c r="H38" s="53"/>
      <c r="I38" s="434" t="s">
        <v>2186</v>
      </c>
      <c r="J38" s="38"/>
      <c r="K38" s="47"/>
      <c r="L38" s="68"/>
      <c r="M38" s="172"/>
      <c r="N38" s="36"/>
      <c r="O38" s="374"/>
      <c r="P38" s="435"/>
    </row>
    <row r="39" spans="1:17" s="3" customFormat="1" ht="225" customHeight="1">
      <c r="A39" s="4"/>
      <c r="B39" s="4"/>
      <c r="I39" s="48"/>
      <c r="J39" s="48"/>
      <c r="K39" s="49"/>
      <c r="L39" s="49"/>
      <c r="M39" s="173"/>
      <c r="N39" s="50"/>
      <c r="O39" s="367"/>
      <c r="P39" s="435"/>
      <c r="Q39" s="39"/>
    </row>
    <row r="40" spans="1:17" s="3" customFormat="1" ht="15" customHeight="1">
      <c r="A40" s="4"/>
      <c r="B40" s="4"/>
      <c r="I40" s="52"/>
      <c r="J40" s="52"/>
      <c r="M40" s="174"/>
      <c r="O40" s="362"/>
      <c r="P40" s="436"/>
    </row>
    <row r="41" spans="1:17" s="3" customFormat="1">
      <c r="A41" s="4"/>
      <c r="B41" s="4"/>
      <c r="I41" s="4"/>
      <c r="J41" s="4"/>
      <c r="K41" s="53"/>
      <c r="L41" s="53"/>
      <c r="M41" s="175"/>
      <c r="N41" s="53"/>
      <c r="O41" s="368"/>
      <c r="P41" s="68"/>
    </row>
    <row r="42" spans="1:17" s="3" customFormat="1">
      <c r="A42" s="4"/>
      <c r="B42" s="4"/>
      <c r="I42" s="54"/>
      <c r="J42" s="54"/>
      <c r="K42" s="49"/>
      <c r="L42" s="49"/>
      <c r="M42" s="173"/>
      <c r="N42" s="55"/>
      <c r="O42" s="45"/>
      <c r="P42" s="445"/>
    </row>
    <row r="43" spans="1:17" s="3" customFormat="1">
      <c r="A43" s="4"/>
      <c r="B43" s="4"/>
      <c r="I43" s="54"/>
      <c r="J43" s="54"/>
      <c r="K43" s="49"/>
      <c r="L43" s="49"/>
      <c r="M43" s="173"/>
      <c r="N43" s="55"/>
      <c r="O43" s="45"/>
      <c r="P43" s="445"/>
    </row>
    <row r="44" spans="1:17" s="3" customFormat="1">
      <c r="A44" s="4"/>
      <c r="B44" s="4"/>
      <c r="I44" s="54"/>
      <c r="J44" s="54"/>
      <c r="K44" s="49"/>
      <c r="L44" s="49"/>
      <c r="M44" s="173"/>
      <c r="N44" s="55"/>
      <c r="O44" s="45"/>
      <c r="P44" s="445"/>
    </row>
    <row r="45" spans="1:17" s="3" customFormat="1">
      <c r="A45" s="4"/>
      <c r="B45" s="4"/>
      <c r="I45" s="56"/>
      <c r="J45" s="56"/>
      <c r="K45" s="49"/>
      <c r="L45" s="49"/>
      <c r="M45" s="173"/>
      <c r="N45" s="55"/>
      <c r="O45" s="45"/>
      <c r="P45" s="445"/>
    </row>
    <row r="46" spans="1:17" s="3" customFormat="1">
      <c r="A46" s="4"/>
      <c r="B46" s="4"/>
      <c r="I46" s="56"/>
      <c r="J46" s="56"/>
      <c r="K46" s="49"/>
      <c r="L46" s="49"/>
      <c r="M46" s="173"/>
      <c r="N46" s="55"/>
      <c r="O46" s="45"/>
      <c r="P46" s="445"/>
    </row>
    <row r="47" spans="1:17" s="3" customFormat="1">
      <c r="A47" s="4"/>
      <c r="B47" s="4"/>
      <c r="I47" s="56"/>
      <c r="J47" s="56"/>
      <c r="K47" s="49"/>
      <c r="L47" s="49"/>
      <c r="M47" s="173"/>
      <c r="N47" s="55"/>
      <c r="O47" s="45"/>
      <c r="P47" s="446"/>
    </row>
    <row r="48" spans="1:17" s="3" customFormat="1">
      <c r="A48" s="4"/>
      <c r="B48" s="4"/>
      <c r="I48" s="17"/>
      <c r="J48" s="17"/>
      <c r="K48" s="18"/>
      <c r="L48" s="18"/>
      <c r="M48" s="173"/>
      <c r="N48" s="44"/>
      <c r="O48" s="367"/>
      <c r="P48" s="447"/>
    </row>
    <row r="49" spans="1:16" s="3" customFormat="1">
      <c r="A49" s="4"/>
      <c r="B49" s="4"/>
      <c r="I49" s="17"/>
      <c r="J49" s="17"/>
      <c r="K49" s="18"/>
      <c r="L49" s="18"/>
      <c r="M49" s="173"/>
      <c r="N49" s="44"/>
      <c r="O49" s="367"/>
      <c r="P49" s="447"/>
    </row>
    <row r="50" spans="1:16" s="3" customFormat="1">
      <c r="A50" s="4"/>
      <c r="B50" s="4"/>
      <c r="H50" s="39"/>
      <c r="I50" s="17"/>
      <c r="J50" s="17"/>
      <c r="K50" s="18"/>
      <c r="L50" s="18"/>
      <c r="M50" s="173"/>
      <c r="N50" s="44"/>
      <c r="O50" s="367"/>
      <c r="P50" s="447"/>
    </row>
    <row r="51" spans="1:16" s="3" customFormat="1">
      <c r="A51" s="4"/>
      <c r="B51" s="4"/>
      <c r="I51" s="56"/>
      <c r="J51" s="56"/>
      <c r="K51" s="63"/>
      <c r="L51" s="84"/>
      <c r="M51" s="176"/>
      <c r="N51" s="58"/>
      <c r="O51" s="58"/>
      <c r="P51" s="448"/>
    </row>
    <row r="52" spans="1:16" s="3" customFormat="1">
      <c r="A52" s="4"/>
      <c r="B52" s="4"/>
      <c r="I52" s="56"/>
      <c r="J52" s="56"/>
      <c r="K52" s="63"/>
      <c r="L52" s="84"/>
      <c r="M52" s="176"/>
      <c r="N52" s="58"/>
      <c r="O52" s="58"/>
      <c r="P52" s="448"/>
    </row>
    <row r="53" spans="1:16" s="3" customFormat="1">
      <c r="A53" s="4"/>
      <c r="B53" s="4"/>
      <c r="I53" s="4"/>
      <c r="J53" s="4"/>
      <c r="M53" s="174"/>
      <c r="O53" s="362"/>
      <c r="P53" s="436"/>
    </row>
    <row r="54" spans="1:16" s="3" customFormat="1">
      <c r="A54" s="4"/>
      <c r="B54" s="4"/>
      <c r="I54" s="4"/>
      <c r="J54" s="4"/>
      <c r="M54" s="174"/>
      <c r="O54" s="362"/>
      <c r="P54" s="436"/>
    </row>
    <row r="55" spans="1:16" s="3" customFormat="1">
      <c r="A55" s="4"/>
      <c r="B55" s="4"/>
      <c r="I55" s="4"/>
      <c r="J55" s="4"/>
      <c r="M55" s="174"/>
      <c r="O55" s="362"/>
      <c r="P55" s="436"/>
    </row>
    <row r="56" spans="1:16" s="3" customFormat="1">
      <c r="A56" s="4"/>
      <c r="B56" s="4"/>
      <c r="I56" s="4"/>
      <c r="J56" s="4"/>
      <c r="M56" s="174"/>
      <c r="O56" s="362"/>
      <c r="P56" s="436"/>
    </row>
    <row r="57" spans="1:16" s="3" customFormat="1">
      <c r="A57" s="4"/>
      <c r="B57" s="4"/>
      <c r="I57" s="4"/>
      <c r="J57" s="4"/>
      <c r="M57" s="174"/>
      <c r="O57" s="362"/>
      <c r="P57" s="436"/>
    </row>
    <row r="58" spans="1:16" s="3" customFormat="1">
      <c r="A58" s="4"/>
      <c r="B58" s="4"/>
      <c r="I58" s="4"/>
      <c r="J58" s="4"/>
      <c r="M58" s="174"/>
      <c r="O58" s="362"/>
      <c r="P58" s="436"/>
    </row>
    <row r="59" spans="1:16" s="3" customFormat="1">
      <c r="A59" s="4"/>
      <c r="B59" s="4"/>
      <c r="I59" s="4"/>
      <c r="J59" s="4"/>
      <c r="M59" s="174"/>
      <c r="O59" s="362"/>
      <c r="P59" s="436"/>
    </row>
    <row r="60" spans="1:16" s="3" customFormat="1">
      <c r="A60" s="4"/>
      <c r="B60" s="4"/>
      <c r="I60" s="4"/>
      <c r="J60" s="4"/>
      <c r="M60" s="174"/>
      <c r="O60" s="362"/>
      <c r="P60" s="436"/>
    </row>
    <row r="61" spans="1:16" s="3" customFormat="1">
      <c r="A61" s="4"/>
      <c r="B61" s="4"/>
      <c r="I61" s="4"/>
      <c r="J61" s="4"/>
      <c r="M61" s="174"/>
      <c r="O61" s="362"/>
      <c r="P61" s="436"/>
    </row>
    <row r="62" spans="1:16" s="3" customFormat="1">
      <c r="A62" s="4"/>
      <c r="B62" s="4"/>
      <c r="I62" s="4"/>
      <c r="J62" s="4"/>
      <c r="M62" s="174"/>
      <c r="O62" s="362"/>
      <c r="P62" s="436"/>
    </row>
    <row r="63" spans="1:16" s="3" customFormat="1">
      <c r="A63" s="4"/>
      <c r="B63" s="4"/>
      <c r="I63" s="4"/>
      <c r="J63" s="4"/>
      <c r="M63" s="174"/>
      <c r="O63" s="362"/>
      <c r="P63" s="436"/>
    </row>
    <row r="64" spans="1:16" s="3" customFormat="1">
      <c r="A64" s="4"/>
      <c r="B64" s="4"/>
      <c r="I64" s="4"/>
      <c r="J64" s="4"/>
      <c r="M64" s="174"/>
      <c r="O64" s="362"/>
      <c r="P64" s="436"/>
    </row>
    <row r="65" spans="1:16" s="3" customFormat="1">
      <c r="A65" s="4"/>
      <c r="B65" s="4"/>
      <c r="I65" s="4"/>
      <c r="J65" s="4"/>
      <c r="M65" s="174"/>
      <c r="O65" s="362"/>
      <c r="P65" s="436"/>
    </row>
    <row r="66" spans="1:16" s="3" customFormat="1">
      <c r="A66" s="4"/>
      <c r="B66" s="4"/>
      <c r="I66" s="4"/>
      <c r="J66" s="4"/>
      <c r="M66" s="174"/>
      <c r="O66" s="362"/>
      <c r="P66" s="436"/>
    </row>
    <row r="67" spans="1:16" s="3" customFormat="1">
      <c r="A67" s="4"/>
      <c r="B67" s="4"/>
      <c r="I67" s="4"/>
      <c r="J67" s="4"/>
      <c r="M67" s="174"/>
      <c r="O67" s="362"/>
      <c r="P67" s="436"/>
    </row>
    <row r="68" spans="1:16" s="3" customFormat="1">
      <c r="A68" s="4"/>
      <c r="B68" s="4"/>
      <c r="I68" s="4"/>
      <c r="J68" s="4"/>
      <c r="M68" s="174"/>
      <c r="O68" s="362"/>
      <c r="P68" s="436"/>
    </row>
    <row r="69" spans="1:16" s="3" customFormat="1">
      <c r="A69" s="4"/>
      <c r="B69" s="4"/>
      <c r="I69" s="4"/>
      <c r="J69" s="4"/>
      <c r="M69" s="174"/>
      <c r="O69" s="362"/>
      <c r="P69" s="436"/>
    </row>
    <row r="70" spans="1:16" s="3" customFormat="1">
      <c r="A70" s="4"/>
      <c r="B70" s="4"/>
      <c r="I70" s="4"/>
      <c r="J70" s="4"/>
      <c r="M70" s="174"/>
      <c r="O70" s="362"/>
      <c r="P70" s="436"/>
    </row>
    <row r="71" spans="1:16" s="3" customFormat="1">
      <c r="A71" s="4"/>
      <c r="B71" s="4"/>
      <c r="I71" s="4"/>
      <c r="J71" s="4"/>
      <c r="M71" s="174"/>
      <c r="O71" s="362"/>
      <c r="P71" s="436"/>
    </row>
    <row r="72" spans="1:16" s="3" customFormat="1">
      <c r="A72" s="4"/>
      <c r="B72" s="4"/>
      <c r="I72" s="4"/>
      <c r="J72" s="4"/>
      <c r="M72" s="174"/>
      <c r="O72" s="362"/>
      <c r="P72" s="436"/>
    </row>
    <row r="73" spans="1:16" s="3" customFormat="1">
      <c r="A73" s="4"/>
      <c r="B73" s="4"/>
      <c r="I73" s="4"/>
      <c r="J73" s="4"/>
      <c r="M73" s="174"/>
      <c r="O73" s="362"/>
      <c r="P73" s="436"/>
    </row>
    <row r="74" spans="1:16" s="3" customFormat="1">
      <c r="A74" s="4"/>
      <c r="B74" s="4"/>
      <c r="I74" s="4"/>
      <c r="J74" s="4"/>
      <c r="M74" s="174"/>
      <c r="O74" s="362"/>
      <c r="P74" s="436"/>
    </row>
    <row r="75" spans="1:16" s="3" customFormat="1">
      <c r="A75" s="4"/>
      <c r="B75" s="4"/>
      <c r="I75" s="4"/>
      <c r="J75" s="4"/>
      <c r="M75" s="174"/>
      <c r="O75" s="362"/>
      <c r="P75" s="436"/>
    </row>
    <row r="76" spans="1:16" s="3" customFormat="1">
      <c r="A76" s="4"/>
      <c r="B76" s="4"/>
      <c r="I76" s="4"/>
      <c r="J76" s="4"/>
      <c r="M76" s="174"/>
      <c r="O76" s="362"/>
      <c r="P76" s="436"/>
    </row>
    <row r="77" spans="1:16" s="3" customFormat="1">
      <c r="A77" s="4"/>
      <c r="B77" s="4"/>
      <c r="I77" s="4"/>
      <c r="J77" s="4"/>
      <c r="M77" s="174"/>
      <c r="O77" s="362"/>
      <c r="P77" s="436"/>
    </row>
    <row r="78" spans="1:16" s="3" customFormat="1">
      <c r="A78" s="4"/>
      <c r="B78" s="4"/>
      <c r="I78" s="4"/>
      <c r="J78" s="4"/>
      <c r="M78" s="174"/>
      <c r="O78" s="362"/>
      <c r="P78" s="436"/>
    </row>
    <row r="79" spans="1:16" s="3" customFormat="1">
      <c r="A79" s="4"/>
      <c r="B79" s="4"/>
      <c r="I79" s="4"/>
      <c r="J79" s="4"/>
      <c r="M79" s="174"/>
      <c r="O79" s="362"/>
      <c r="P79" s="436"/>
    </row>
    <row r="80" spans="1:16" s="3" customFormat="1">
      <c r="A80" s="4"/>
      <c r="B80" s="4"/>
      <c r="I80" s="4"/>
      <c r="J80" s="4"/>
      <c r="M80" s="174"/>
      <c r="O80" s="362"/>
      <c r="P80" s="436"/>
    </row>
    <row r="81" spans="1:16" s="3" customFormat="1">
      <c r="A81" s="4"/>
      <c r="B81" s="4"/>
      <c r="I81" s="4"/>
      <c r="J81" s="4"/>
      <c r="M81" s="174"/>
      <c r="O81" s="362"/>
      <c r="P81" s="436"/>
    </row>
    <row r="82" spans="1:16" s="3" customFormat="1">
      <c r="A82" s="4"/>
      <c r="B82" s="4"/>
      <c r="I82" s="4"/>
      <c r="J82" s="4"/>
      <c r="M82" s="174"/>
      <c r="O82" s="362"/>
      <c r="P82" s="436"/>
    </row>
    <row r="83" spans="1:16" s="3" customFormat="1">
      <c r="A83" s="4"/>
      <c r="B83" s="4"/>
      <c r="I83" s="4"/>
      <c r="J83" s="4"/>
      <c r="M83" s="174"/>
      <c r="O83" s="362"/>
      <c r="P83" s="436"/>
    </row>
    <row r="84" spans="1:16" s="3" customFormat="1">
      <c r="A84" s="4"/>
      <c r="B84" s="4"/>
      <c r="I84" s="4"/>
      <c r="J84" s="4"/>
      <c r="M84" s="174"/>
      <c r="O84" s="362"/>
      <c r="P84" s="436"/>
    </row>
    <row r="85" spans="1:16" s="3" customFormat="1">
      <c r="A85" s="4"/>
      <c r="B85" s="4"/>
      <c r="I85" s="4"/>
      <c r="J85" s="4"/>
      <c r="M85" s="174"/>
      <c r="O85" s="362"/>
      <c r="P85" s="436"/>
    </row>
    <row r="86" spans="1:16" s="3" customFormat="1">
      <c r="A86" s="62"/>
      <c r="B86" s="62"/>
      <c r="C86" s="19" t="s">
        <v>2187</v>
      </c>
      <c r="D86" s="19"/>
      <c r="E86" s="19"/>
      <c r="F86" s="59"/>
      <c r="G86" s="59"/>
      <c r="H86" s="60"/>
      <c r="I86" s="4"/>
      <c r="J86" s="4"/>
      <c r="K86" s="63"/>
      <c r="L86" s="84"/>
      <c r="M86" s="176"/>
      <c r="N86" s="58"/>
      <c r="O86" s="58"/>
      <c r="P86" s="448"/>
    </row>
    <row r="87" spans="1:16" s="3" customFormat="1">
      <c r="A87" s="4"/>
      <c r="B87" s="4"/>
      <c r="I87" s="61"/>
      <c r="J87" s="61"/>
      <c r="M87" s="174"/>
      <c r="O87" s="362"/>
      <c r="P87" s="436"/>
    </row>
    <row r="88" spans="1:16" s="3" customFormat="1">
      <c r="A88" s="4"/>
      <c r="B88" s="4"/>
      <c r="I88" s="4"/>
      <c r="J88" s="4"/>
      <c r="M88" s="174"/>
      <c r="O88" s="362"/>
      <c r="P88" s="436"/>
    </row>
    <row r="89" spans="1:16" s="3" customFormat="1">
      <c r="A89" s="4"/>
      <c r="B89" s="4"/>
      <c r="I89" s="4"/>
      <c r="J89" s="4"/>
      <c r="M89" s="174"/>
      <c r="O89" s="362"/>
      <c r="P89" s="436"/>
    </row>
    <row r="90" spans="1:16" s="3" customFormat="1">
      <c r="A90" s="4"/>
      <c r="B90" s="4"/>
      <c r="I90" s="4"/>
      <c r="J90" s="4"/>
      <c r="M90" s="174"/>
      <c r="O90" s="362"/>
      <c r="P90" s="436"/>
    </row>
    <row r="91" spans="1:16" s="3" customFormat="1">
      <c r="A91" s="4"/>
      <c r="B91" s="4"/>
      <c r="I91" s="4"/>
      <c r="J91" s="4"/>
      <c r="M91" s="174"/>
      <c r="O91" s="362"/>
      <c r="P91" s="436"/>
    </row>
    <row r="92" spans="1:16" s="3" customFormat="1">
      <c r="A92" s="4"/>
      <c r="B92" s="4"/>
      <c r="I92" s="4"/>
      <c r="J92" s="4"/>
      <c r="M92" s="174"/>
      <c r="O92" s="362"/>
      <c r="P92" s="436"/>
    </row>
    <row r="93" spans="1:16" s="3" customFormat="1">
      <c r="A93" s="4"/>
      <c r="B93" s="4"/>
      <c r="I93" s="4"/>
      <c r="J93" s="4"/>
      <c r="M93" s="174"/>
      <c r="O93" s="362"/>
      <c r="P93" s="436"/>
    </row>
    <row r="94" spans="1:16" s="3" customFormat="1">
      <c r="A94" s="4"/>
      <c r="B94" s="4"/>
      <c r="I94" s="4"/>
      <c r="J94" s="4"/>
      <c r="M94" s="174"/>
      <c r="O94" s="362"/>
      <c r="P94" s="436"/>
    </row>
    <row r="95" spans="1:16" s="3" customFormat="1">
      <c r="A95" s="4"/>
      <c r="B95" s="4"/>
      <c r="I95" s="4"/>
      <c r="J95" s="4"/>
      <c r="M95" s="174"/>
      <c r="O95" s="362"/>
      <c r="P95" s="436"/>
    </row>
    <row r="96" spans="1:16" s="3" customFormat="1">
      <c r="A96" s="4"/>
      <c r="B96" s="4"/>
      <c r="I96" s="4"/>
      <c r="J96" s="4"/>
      <c r="M96" s="174"/>
      <c r="O96" s="362"/>
      <c r="P96" s="436"/>
    </row>
    <row r="97" spans="1:16" s="3" customFormat="1">
      <c r="A97" s="4"/>
      <c r="B97" s="4"/>
      <c r="I97" s="4"/>
      <c r="J97" s="4"/>
      <c r="M97" s="174"/>
      <c r="O97" s="362"/>
      <c r="P97" s="436"/>
    </row>
    <row r="98" spans="1:16" s="3" customFormat="1">
      <c r="A98" s="4"/>
      <c r="B98" s="4"/>
      <c r="I98" s="4"/>
      <c r="J98" s="4"/>
      <c r="M98" s="174"/>
      <c r="O98" s="362"/>
      <c r="P98" s="436"/>
    </row>
    <row r="99" spans="1:16" s="3" customFormat="1">
      <c r="A99" s="4"/>
      <c r="B99" s="4"/>
      <c r="I99" s="4"/>
      <c r="J99" s="4"/>
      <c r="M99" s="174"/>
      <c r="O99" s="362"/>
      <c r="P99" s="436"/>
    </row>
    <row r="100" spans="1:16" s="3" customFormat="1">
      <c r="A100" s="4"/>
      <c r="B100" s="4"/>
      <c r="I100" s="4"/>
      <c r="J100" s="4"/>
      <c r="M100" s="174"/>
      <c r="O100" s="362"/>
      <c r="P100" s="436"/>
    </row>
    <row r="101" spans="1:16" s="3" customFormat="1">
      <c r="A101" s="4"/>
      <c r="B101" s="4"/>
      <c r="I101" s="4"/>
      <c r="J101" s="4"/>
      <c r="M101" s="174"/>
      <c r="O101" s="362"/>
      <c r="P101" s="436"/>
    </row>
    <row r="102" spans="1:16" s="3" customFormat="1">
      <c r="A102" s="4"/>
      <c r="B102" s="4"/>
      <c r="I102" s="4"/>
      <c r="J102" s="4"/>
      <c r="M102" s="174"/>
      <c r="O102" s="362"/>
      <c r="P102" s="436"/>
    </row>
    <row r="103" spans="1:16" s="3" customFormat="1">
      <c r="A103" s="4"/>
      <c r="B103" s="4"/>
      <c r="I103" s="4"/>
      <c r="J103" s="4"/>
      <c r="M103" s="174"/>
      <c r="O103" s="362"/>
      <c r="P103" s="436"/>
    </row>
    <row r="104" spans="1:16" s="3" customFormat="1">
      <c r="A104" s="4"/>
      <c r="B104" s="4"/>
      <c r="I104" s="4"/>
      <c r="J104" s="4"/>
      <c r="M104" s="174"/>
      <c r="O104" s="362"/>
      <c r="P104" s="436"/>
    </row>
    <row r="105" spans="1:16" s="3" customFormat="1">
      <c r="A105" s="4"/>
      <c r="B105" s="4"/>
      <c r="I105" s="4"/>
      <c r="J105" s="4"/>
      <c r="M105" s="174"/>
      <c r="O105" s="362"/>
      <c r="P105" s="436"/>
    </row>
    <row r="106" spans="1:16" s="3" customFormat="1">
      <c r="A106" s="4"/>
      <c r="B106" s="4"/>
      <c r="I106" s="4"/>
      <c r="J106" s="4"/>
      <c r="M106" s="174"/>
      <c r="O106" s="362"/>
      <c r="P106" s="436"/>
    </row>
    <row r="107" spans="1:16" s="3" customFormat="1">
      <c r="A107" s="4"/>
      <c r="B107" s="4"/>
      <c r="I107" s="4"/>
      <c r="J107" s="4"/>
      <c r="M107" s="174"/>
      <c r="O107" s="362"/>
      <c r="P107" s="436"/>
    </row>
    <row r="108" spans="1:16" s="3" customFormat="1">
      <c r="A108" s="4"/>
      <c r="B108" s="4"/>
      <c r="I108" s="4"/>
      <c r="J108" s="4"/>
      <c r="M108" s="174"/>
      <c r="O108" s="362"/>
      <c r="P108" s="436"/>
    </row>
    <row r="109" spans="1:16" s="3" customFormat="1">
      <c r="A109" s="4"/>
      <c r="B109" s="4"/>
      <c r="I109" s="4"/>
      <c r="J109" s="4"/>
      <c r="M109" s="174"/>
      <c r="O109" s="362"/>
      <c r="P109" s="436"/>
    </row>
    <row r="110" spans="1:16" s="3" customFormat="1">
      <c r="A110" s="4"/>
      <c r="B110" s="4"/>
      <c r="I110" s="4"/>
      <c r="J110" s="4"/>
      <c r="M110" s="174"/>
      <c r="O110" s="362"/>
      <c r="P110" s="436"/>
    </row>
    <row r="111" spans="1:16" s="3" customFormat="1">
      <c r="A111" s="4"/>
      <c r="B111" s="4"/>
      <c r="I111" s="4"/>
      <c r="J111" s="4"/>
      <c r="M111" s="174"/>
      <c r="O111" s="362"/>
      <c r="P111" s="436"/>
    </row>
    <row r="112" spans="1:16" s="3" customFormat="1">
      <c r="A112" s="4"/>
      <c r="B112" s="4"/>
      <c r="I112" s="4"/>
      <c r="J112" s="4"/>
      <c r="M112" s="174"/>
      <c r="O112" s="362"/>
      <c r="P112" s="436"/>
    </row>
    <row r="113" spans="1:16" s="3" customFormat="1">
      <c r="A113" s="4"/>
      <c r="B113" s="4"/>
      <c r="I113" s="4"/>
      <c r="J113" s="4"/>
      <c r="M113" s="174"/>
      <c r="O113" s="362"/>
      <c r="P113" s="436"/>
    </row>
    <row r="114" spans="1:16" s="3" customFormat="1">
      <c r="A114" s="4"/>
      <c r="B114" s="4"/>
      <c r="I114" s="4"/>
      <c r="J114" s="4"/>
      <c r="M114" s="174"/>
      <c r="O114" s="362"/>
      <c r="P114" s="436"/>
    </row>
    <row r="115" spans="1:16" s="3" customFormat="1">
      <c r="A115" s="4"/>
      <c r="B115" s="4"/>
      <c r="I115" s="4"/>
      <c r="J115" s="4"/>
      <c r="M115" s="174"/>
      <c r="O115" s="362"/>
      <c r="P115" s="436"/>
    </row>
    <row r="116" spans="1:16" s="3" customFormat="1">
      <c r="A116" s="4"/>
      <c r="B116" s="4"/>
      <c r="I116" s="4"/>
      <c r="J116" s="4"/>
      <c r="M116" s="174"/>
      <c r="O116" s="362"/>
      <c r="P116" s="436"/>
    </row>
    <row r="117" spans="1:16" s="3" customFormat="1">
      <c r="A117" s="4"/>
      <c r="B117" s="4"/>
      <c r="I117" s="4"/>
      <c r="J117" s="4"/>
      <c r="M117" s="174"/>
      <c r="O117" s="362"/>
      <c r="P117" s="436"/>
    </row>
    <row r="118" spans="1:16" s="3" customFormat="1">
      <c r="A118" s="4"/>
      <c r="B118" s="4"/>
      <c r="I118" s="4"/>
      <c r="J118" s="4"/>
      <c r="M118" s="174"/>
      <c r="O118" s="362"/>
      <c r="P118" s="436"/>
    </row>
    <row r="119" spans="1:16" s="3" customFormat="1">
      <c r="A119" s="4"/>
      <c r="B119" s="4"/>
      <c r="I119" s="4"/>
      <c r="J119" s="4"/>
      <c r="M119" s="174"/>
      <c r="O119" s="362"/>
      <c r="P119" s="436"/>
    </row>
    <row r="120" spans="1:16" s="3" customFormat="1">
      <c r="A120" s="4"/>
      <c r="B120" s="4"/>
      <c r="I120" s="4"/>
      <c r="J120" s="4"/>
      <c r="M120" s="174"/>
      <c r="O120" s="362"/>
      <c r="P120" s="436"/>
    </row>
    <row r="121" spans="1:16" s="3" customFormat="1">
      <c r="A121" s="4"/>
      <c r="B121" s="4"/>
      <c r="I121" s="4"/>
      <c r="J121" s="4"/>
      <c r="M121" s="174"/>
      <c r="O121" s="362"/>
      <c r="P121" s="436"/>
    </row>
    <row r="122" spans="1:16" s="3" customFormat="1">
      <c r="A122" s="4"/>
      <c r="B122" s="4"/>
      <c r="I122" s="4"/>
      <c r="J122" s="4"/>
      <c r="M122" s="174"/>
      <c r="O122" s="362"/>
      <c r="P122" s="436"/>
    </row>
    <row r="123" spans="1:16" s="3" customFormat="1">
      <c r="A123" s="4"/>
      <c r="B123" s="4"/>
      <c r="I123" s="4"/>
      <c r="J123" s="4"/>
      <c r="M123" s="174"/>
      <c r="O123" s="362"/>
      <c r="P123" s="436"/>
    </row>
    <row r="124" spans="1:16" s="3" customFormat="1">
      <c r="A124" s="4"/>
      <c r="B124" s="4"/>
      <c r="I124" s="4"/>
      <c r="J124" s="4"/>
      <c r="M124" s="174"/>
      <c r="O124" s="362"/>
      <c r="P124" s="436"/>
    </row>
    <row r="125" spans="1:16" s="3" customFormat="1">
      <c r="A125" s="4"/>
      <c r="B125" s="4"/>
      <c r="I125" s="4"/>
      <c r="J125" s="4"/>
      <c r="M125" s="174"/>
      <c r="O125" s="362"/>
      <c r="P125" s="436"/>
    </row>
    <row r="126" spans="1:16" s="3" customFormat="1">
      <c r="A126" s="4"/>
      <c r="B126" s="4"/>
      <c r="I126" s="4"/>
      <c r="J126" s="4"/>
      <c r="M126" s="174"/>
      <c r="O126" s="362"/>
      <c r="P126" s="436"/>
    </row>
    <row r="127" spans="1:16" s="3" customFormat="1">
      <c r="A127" s="4"/>
      <c r="B127" s="4"/>
      <c r="I127" s="4"/>
      <c r="J127" s="4"/>
      <c r="M127" s="174"/>
      <c r="O127" s="362"/>
      <c r="P127" s="436"/>
    </row>
    <row r="128" spans="1:16" s="3" customFormat="1">
      <c r="A128" s="4"/>
      <c r="B128" s="4"/>
      <c r="I128" s="4"/>
      <c r="J128" s="4"/>
      <c r="M128" s="174"/>
      <c r="O128" s="362"/>
      <c r="P128" s="436"/>
    </row>
    <row r="129" spans="1:16" s="3" customFormat="1">
      <c r="A129" s="4"/>
      <c r="B129" s="4"/>
      <c r="I129" s="4"/>
      <c r="J129" s="4"/>
      <c r="M129" s="174"/>
      <c r="O129" s="362"/>
      <c r="P129" s="436"/>
    </row>
    <row r="130" spans="1:16" s="3" customFormat="1">
      <c r="A130" s="4"/>
      <c r="B130" s="4"/>
      <c r="I130" s="4"/>
      <c r="J130" s="4"/>
      <c r="M130" s="174"/>
      <c r="O130" s="362"/>
      <c r="P130" s="436"/>
    </row>
    <row r="131" spans="1:16" s="3" customFormat="1">
      <c r="A131" s="4"/>
      <c r="B131" s="4"/>
      <c r="I131" s="4"/>
      <c r="J131" s="4"/>
      <c r="M131" s="174"/>
      <c r="O131" s="362"/>
      <c r="P131" s="436"/>
    </row>
    <row r="132" spans="1:16" s="3" customFormat="1">
      <c r="A132" s="4"/>
      <c r="B132" s="4"/>
      <c r="I132" s="4"/>
      <c r="J132" s="4"/>
      <c r="M132" s="174"/>
      <c r="O132" s="362"/>
      <c r="P132" s="436"/>
    </row>
    <row r="133" spans="1:16" s="3" customFormat="1">
      <c r="A133" s="4"/>
      <c r="B133" s="4"/>
      <c r="I133" s="4"/>
      <c r="J133" s="4"/>
      <c r="M133" s="174"/>
      <c r="O133" s="362"/>
      <c r="P133" s="436"/>
    </row>
    <row r="134" spans="1:16" s="3" customFormat="1">
      <c r="A134" s="4"/>
      <c r="B134" s="4"/>
      <c r="I134" s="4"/>
      <c r="J134" s="4"/>
      <c r="M134" s="174"/>
      <c r="O134" s="362"/>
      <c r="P134" s="436"/>
    </row>
    <row r="135" spans="1:16" s="3" customFormat="1">
      <c r="A135" s="4"/>
      <c r="B135" s="4"/>
      <c r="I135" s="4"/>
      <c r="J135" s="4"/>
      <c r="M135" s="174"/>
      <c r="O135" s="362"/>
      <c r="P135" s="436"/>
    </row>
    <row r="136" spans="1:16" s="3" customFormat="1">
      <c r="A136" s="4"/>
      <c r="B136" s="4"/>
      <c r="I136" s="4"/>
      <c r="J136" s="4"/>
      <c r="M136" s="174"/>
      <c r="O136" s="362"/>
      <c r="P136" s="436"/>
    </row>
    <row r="137" spans="1:16" s="3" customFormat="1">
      <c r="A137" s="4"/>
      <c r="B137" s="4"/>
      <c r="I137" s="4"/>
      <c r="J137" s="4"/>
      <c r="M137" s="174"/>
      <c r="O137" s="362"/>
      <c r="P137" s="436"/>
    </row>
  </sheetData>
  <mergeCells count="8">
    <mergeCell ref="I1:P1"/>
    <mergeCell ref="I2:P2"/>
    <mergeCell ref="I3:N3"/>
    <mergeCell ref="A1:H1"/>
    <mergeCell ref="A2:H2"/>
    <mergeCell ref="O3:P3"/>
    <mergeCell ref="A3:C3"/>
    <mergeCell ref="F3:H3"/>
  </mergeCells>
  <pageMargins left="0.59055118110236227" right="0.86614173228346458" top="0.55118110236220474" bottom="0.55118110236220474" header="0.31496062992125984" footer="0.27559055118110237"/>
  <pageSetup paperSize="9" scale="90" firstPageNumber="12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topLeftCell="A10" workbookViewId="0">
      <selection activeCell="B18" sqref="B18"/>
    </sheetView>
  </sheetViews>
  <sheetFormatPr defaultRowHeight="15"/>
  <cols>
    <col min="1" max="1" width="42.140625" bestFit="1" customWidth="1"/>
    <col min="2" max="2" width="14.85546875" bestFit="1" customWidth="1"/>
    <col min="3" max="3" width="14.5703125" customWidth="1"/>
  </cols>
  <sheetData>
    <row r="1" spans="1:3" ht="30">
      <c r="A1" s="805" t="s">
        <v>3470</v>
      </c>
      <c r="B1" s="806" t="s">
        <v>3442</v>
      </c>
      <c r="C1" s="806" t="s">
        <v>3376</v>
      </c>
    </row>
    <row r="2" spans="1:3">
      <c r="A2" s="803" t="s">
        <v>3443</v>
      </c>
      <c r="B2" s="761">
        <v>791920000</v>
      </c>
      <c r="C2" s="884">
        <f>ROUND(B2/$B$8*100,2)</f>
        <v>57.8</v>
      </c>
    </row>
    <row r="3" spans="1:3">
      <c r="A3" s="803" t="s">
        <v>3444</v>
      </c>
      <c r="B3" s="761">
        <v>536370000</v>
      </c>
      <c r="C3" s="884">
        <f t="shared" ref="C3:C7" si="0">ROUND(B3/$B$8*100,2)</f>
        <v>39.15</v>
      </c>
    </row>
    <row r="4" spans="1:3">
      <c r="A4" s="803" t="s">
        <v>116</v>
      </c>
      <c r="B4" s="761">
        <v>24290000</v>
      </c>
      <c r="C4" s="884">
        <f t="shared" si="0"/>
        <v>1.77</v>
      </c>
    </row>
    <row r="5" spans="1:3">
      <c r="A5" s="803" t="s">
        <v>2884</v>
      </c>
      <c r="B5" s="761">
        <v>6690000</v>
      </c>
      <c r="C5" s="884">
        <f t="shared" si="0"/>
        <v>0.49</v>
      </c>
    </row>
    <row r="6" spans="1:3">
      <c r="A6" s="803" t="s">
        <v>3445</v>
      </c>
      <c r="B6" s="761">
        <v>5510000</v>
      </c>
      <c r="C6" s="884">
        <f t="shared" si="0"/>
        <v>0.4</v>
      </c>
    </row>
    <row r="7" spans="1:3">
      <c r="A7" s="803" t="s">
        <v>3446</v>
      </c>
      <c r="B7" s="761">
        <v>5300000</v>
      </c>
      <c r="C7" s="884">
        <f t="shared" si="0"/>
        <v>0.39</v>
      </c>
    </row>
    <row r="8" spans="1:3" ht="15.75">
      <c r="A8" s="833" t="s">
        <v>3291</v>
      </c>
      <c r="B8" s="834">
        <v>1370080000</v>
      </c>
      <c r="C8" s="833">
        <v>100</v>
      </c>
    </row>
    <row r="12" spans="1:3" ht="30">
      <c r="A12" s="805" t="s">
        <v>3471</v>
      </c>
      <c r="B12" s="806" t="s">
        <v>3442</v>
      </c>
      <c r="C12" s="806" t="s">
        <v>3376</v>
      </c>
    </row>
    <row r="13" spans="1:3">
      <c r="A13" s="804" t="s">
        <v>3448</v>
      </c>
      <c r="B13" s="761">
        <v>948610000</v>
      </c>
      <c r="C13" s="695">
        <f>ROUND($B13/$B$23*100,2)</f>
        <v>33.81</v>
      </c>
    </row>
    <row r="14" spans="1:3">
      <c r="A14" s="804" t="s">
        <v>3451</v>
      </c>
      <c r="B14" s="761">
        <v>500000000</v>
      </c>
      <c r="C14" s="695">
        <f t="shared" ref="C14:C22" si="1">ROUND($B14/$B$23*100,2)</f>
        <v>17.82</v>
      </c>
    </row>
    <row r="15" spans="1:3">
      <c r="A15" s="804" t="s">
        <v>46</v>
      </c>
      <c r="B15" s="761">
        <v>457390000</v>
      </c>
      <c r="C15" s="695">
        <f t="shared" si="1"/>
        <v>16.3</v>
      </c>
    </row>
    <row r="16" spans="1:3">
      <c r="A16" s="804" t="s">
        <v>3450</v>
      </c>
      <c r="B16" s="761">
        <v>292850000</v>
      </c>
      <c r="C16" s="695">
        <f t="shared" si="1"/>
        <v>10.44</v>
      </c>
    </row>
    <row r="17" spans="1:3">
      <c r="A17" s="804" t="s">
        <v>3453</v>
      </c>
      <c r="B17" s="761">
        <v>263780000</v>
      </c>
      <c r="C17" s="695">
        <f t="shared" si="1"/>
        <v>9.4</v>
      </c>
    </row>
    <row r="18" spans="1:3">
      <c r="A18" s="804" t="s">
        <v>3454</v>
      </c>
      <c r="B18" s="761">
        <v>240000000</v>
      </c>
      <c r="C18" s="695">
        <f t="shared" si="1"/>
        <v>8.5500000000000007</v>
      </c>
    </row>
    <row r="19" spans="1:3">
      <c r="A19" s="804" t="s">
        <v>3447</v>
      </c>
      <c r="B19" s="761">
        <v>31710000</v>
      </c>
      <c r="C19" s="695">
        <f t="shared" si="1"/>
        <v>1.1299999999999999</v>
      </c>
    </row>
    <row r="20" spans="1:3">
      <c r="A20" s="804" t="s">
        <v>85</v>
      </c>
      <c r="B20" s="761">
        <v>30470000</v>
      </c>
      <c r="C20" s="695">
        <f t="shared" si="1"/>
        <v>1.0900000000000001</v>
      </c>
    </row>
    <row r="21" spans="1:3">
      <c r="A21" s="804" t="s">
        <v>3449</v>
      </c>
      <c r="B21" s="761">
        <v>26920000</v>
      </c>
      <c r="C21" s="695">
        <f t="shared" si="1"/>
        <v>0.96</v>
      </c>
    </row>
    <row r="22" spans="1:3">
      <c r="A22" s="804" t="s">
        <v>3452</v>
      </c>
      <c r="B22" s="761">
        <v>10930000</v>
      </c>
      <c r="C22" s="695">
        <f t="shared" si="1"/>
        <v>0.39</v>
      </c>
    </row>
    <row r="23" spans="1:3" ht="15.75">
      <c r="A23" s="833" t="s">
        <v>3291</v>
      </c>
      <c r="B23" s="834">
        <v>2806010000</v>
      </c>
      <c r="C23" s="833">
        <v>100</v>
      </c>
    </row>
  </sheetData>
  <sortState ref="A13:C22">
    <sortCondition descending="1" ref="C13:C22"/>
    <sortCondition descending="1" ref="B13:B22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39"/>
  <sheetViews>
    <sheetView topLeftCell="L1" workbookViewId="0">
      <selection activeCell="P4" sqref="P4"/>
    </sheetView>
  </sheetViews>
  <sheetFormatPr defaultRowHeight="15"/>
  <cols>
    <col min="1" max="1" width="7" style="2" customWidth="1"/>
    <col min="2" max="2" width="6.28515625" style="2" customWidth="1"/>
    <col min="3" max="3" width="22.28515625" customWidth="1"/>
    <col min="4" max="4" width="22.42578125" customWidth="1"/>
    <col min="5" max="5" width="8.42578125" style="110" customWidth="1"/>
    <col min="6" max="6" width="9.140625" customWidth="1"/>
    <col min="7" max="7" width="8" style="107" customWidth="1"/>
    <col min="8" max="8" width="10.7109375" customWidth="1"/>
    <col min="9" max="9" width="7" style="2" customWidth="1"/>
    <col min="10" max="10" width="6.140625" style="2" customWidth="1"/>
    <col min="11" max="11" width="26.42578125" customWidth="1"/>
    <col min="12" max="12" width="24.7109375" customWidth="1"/>
    <col min="13" max="13" width="8.42578125" style="189" customWidth="1"/>
    <col min="14" max="14" width="7.85546875" customWidth="1"/>
    <col min="15" max="15" width="8.85546875" style="107" customWidth="1"/>
    <col min="16" max="16" width="8.85546875" customWidth="1"/>
    <col min="17" max="17" width="11.28515625" bestFit="1" customWidth="1"/>
  </cols>
  <sheetData>
    <row r="1" spans="1:18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2562</v>
      </c>
      <c r="J1" s="866"/>
      <c r="K1" s="866"/>
      <c r="L1" s="866"/>
      <c r="M1" s="866"/>
      <c r="N1" s="866"/>
      <c r="O1" s="866"/>
      <c r="P1" s="866"/>
    </row>
    <row r="2" spans="1:18" ht="15.6" customHeight="1">
      <c r="A2" s="849" t="s">
        <v>3458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8" ht="16.149999999999999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8" ht="50.2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3085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8" ht="28.9" customHeight="1">
      <c r="A5" s="46" t="s">
        <v>1381</v>
      </c>
      <c r="B5" s="46"/>
      <c r="C5" s="46" t="s">
        <v>1382</v>
      </c>
      <c r="D5" s="46"/>
      <c r="E5" s="168"/>
      <c r="F5" s="151"/>
      <c r="G5" s="151"/>
      <c r="H5" s="138"/>
      <c r="I5" s="190" t="s">
        <v>1384</v>
      </c>
      <c r="J5" s="190"/>
      <c r="K5" s="191" t="s">
        <v>2132</v>
      </c>
      <c r="L5" s="191"/>
      <c r="M5" s="170"/>
      <c r="N5" s="191"/>
      <c r="O5" s="191"/>
      <c r="P5" s="191"/>
    </row>
    <row r="6" spans="1:18">
      <c r="A6" s="121" t="s">
        <v>186</v>
      </c>
      <c r="B6" s="121" t="s">
        <v>2929</v>
      </c>
      <c r="C6" s="121" t="s">
        <v>187</v>
      </c>
      <c r="D6" s="121" t="s">
        <v>554</v>
      </c>
      <c r="E6" s="123">
        <v>200000</v>
      </c>
      <c r="F6" s="123">
        <v>0</v>
      </c>
      <c r="G6" s="123">
        <v>100000</v>
      </c>
      <c r="H6" s="123">
        <v>200000</v>
      </c>
      <c r="I6" s="192" t="s">
        <v>202</v>
      </c>
      <c r="J6" s="121" t="s">
        <v>2815</v>
      </c>
      <c r="K6" s="192" t="s">
        <v>32</v>
      </c>
      <c r="L6" s="121" t="s">
        <v>2853</v>
      </c>
      <c r="M6" s="141">
        <v>0</v>
      </c>
      <c r="N6" s="123">
        <v>0</v>
      </c>
      <c r="O6" s="123">
        <v>0</v>
      </c>
      <c r="P6" s="123">
        <v>0</v>
      </c>
      <c r="Q6" s="15" t="s">
        <v>3278</v>
      </c>
    </row>
    <row r="7" spans="1:18">
      <c r="A7" s="153" t="s">
        <v>188</v>
      </c>
      <c r="B7" s="121" t="s">
        <v>2798</v>
      </c>
      <c r="C7" s="154" t="s">
        <v>116</v>
      </c>
      <c r="D7" s="121" t="s">
        <v>12</v>
      </c>
      <c r="E7" s="123">
        <v>400000</v>
      </c>
      <c r="F7" s="123">
        <v>151196</v>
      </c>
      <c r="G7" s="123">
        <v>200000</v>
      </c>
      <c r="H7" s="123">
        <v>200000</v>
      </c>
      <c r="I7" s="192" t="s">
        <v>203</v>
      </c>
      <c r="J7" s="121" t="s">
        <v>2816</v>
      </c>
      <c r="K7" s="192" t="s">
        <v>34</v>
      </c>
      <c r="L7" s="121" t="s">
        <v>2854</v>
      </c>
      <c r="M7" s="141">
        <v>0</v>
      </c>
      <c r="N7" s="123">
        <v>0</v>
      </c>
      <c r="O7" s="123">
        <v>0</v>
      </c>
      <c r="P7" s="123">
        <v>0</v>
      </c>
      <c r="Q7" s="15" t="s">
        <v>3278</v>
      </c>
    </row>
    <row r="8" spans="1:18" ht="24">
      <c r="A8" s="153" t="s">
        <v>189</v>
      </c>
      <c r="B8" s="121" t="s">
        <v>2930</v>
      </c>
      <c r="C8" s="154" t="s">
        <v>190</v>
      </c>
      <c r="D8" s="121" t="s">
        <v>190</v>
      </c>
      <c r="E8" s="123">
        <v>50000</v>
      </c>
      <c r="F8" s="123">
        <v>0</v>
      </c>
      <c r="G8" s="123">
        <v>20000</v>
      </c>
      <c r="H8" s="123">
        <v>10000</v>
      </c>
      <c r="I8" s="192" t="s">
        <v>204</v>
      </c>
      <c r="J8" s="121" t="s">
        <v>2817</v>
      </c>
      <c r="K8" s="192" t="s">
        <v>36</v>
      </c>
      <c r="L8" s="121" t="s">
        <v>2855</v>
      </c>
      <c r="M8" s="141">
        <v>0</v>
      </c>
      <c r="N8" s="123">
        <v>0</v>
      </c>
      <c r="O8" s="123">
        <v>0</v>
      </c>
      <c r="P8" s="123">
        <v>0</v>
      </c>
      <c r="Q8" s="15" t="s">
        <v>3278</v>
      </c>
    </row>
    <row r="9" spans="1:18" ht="36">
      <c r="A9" s="153" t="s">
        <v>191</v>
      </c>
      <c r="B9" s="121" t="s">
        <v>2931</v>
      </c>
      <c r="C9" s="154" t="s">
        <v>192</v>
      </c>
      <c r="D9" s="121" t="s">
        <v>192</v>
      </c>
      <c r="E9" s="123">
        <v>50000</v>
      </c>
      <c r="F9" s="123">
        <v>0</v>
      </c>
      <c r="G9" s="123">
        <v>20000</v>
      </c>
      <c r="H9" s="123">
        <v>10000</v>
      </c>
      <c r="I9" s="112" t="s">
        <v>43</v>
      </c>
      <c r="J9" s="615"/>
      <c r="K9" s="193" t="s">
        <v>44</v>
      </c>
      <c r="L9" s="193"/>
      <c r="M9" s="145">
        <f>SUM(M6:M8)</f>
        <v>0</v>
      </c>
      <c r="N9" s="194">
        <f>SUM(N6:N8)</f>
        <v>0</v>
      </c>
      <c r="O9" s="194">
        <f>SUM(O6:O8)</f>
        <v>0</v>
      </c>
      <c r="P9" s="194">
        <f>SUM(P6:P8)</f>
        <v>0</v>
      </c>
      <c r="Q9" s="15"/>
    </row>
    <row r="10" spans="1:18">
      <c r="A10" s="153" t="s">
        <v>193</v>
      </c>
      <c r="B10" s="121" t="s">
        <v>2800</v>
      </c>
      <c r="C10" s="154" t="s">
        <v>194</v>
      </c>
      <c r="D10" s="121" t="s">
        <v>2811</v>
      </c>
      <c r="E10" s="123">
        <v>100000</v>
      </c>
      <c r="F10" s="123">
        <v>0</v>
      </c>
      <c r="G10" s="123">
        <v>50000</v>
      </c>
      <c r="H10" s="123">
        <v>100000</v>
      </c>
      <c r="I10" s="195"/>
      <c r="J10" s="121"/>
      <c r="K10" s="196" t="s">
        <v>792</v>
      </c>
      <c r="L10" s="196"/>
      <c r="M10" s="170"/>
      <c r="N10" s="196"/>
      <c r="O10" s="196"/>
      <c r="P10" s="196"/>
    </row>
    <row r="11" spans="1:18">
      <c r="A11" s="153" t="s">
        <v>195</v>
      </c>
      <c r="B11" s="121" t="s">
        <v>2932</v>
      </c>
      <c r="C11" s="154" t="s">
        <v>196</v>
      </c>
      <c r="D11" s="121" t="s">
        <v>2933</v>
      </c>
      <c r="E11" s="123">
        <v>400000</v>
      </c>
      <c r="F11" s="123">
        <v>690337</v>
      </c>
      <c r="G11" s="123">
        <v>800000</v>
      </c>
      <c r="H11" s="123">
        <v>800000</v>
      </c>
      <c r="I11" s="192" t="s">
        <v>205</v>
      </c>
      <c r="J11" s="121" t="s">
        <v>2821</v>
      </c>
      <c r="K11" s="192" t="s">
        <v>46</v>
      </c>
      <c r="L11" s="121" t="s">
        <v>2858</v>
      </c>
      <c r="M11" s="123">
        <v>15100000</v>
      </c>
      <c r="N11" s="123">
        <v>8843152</v>
      </c>
      <c r="O11" s="123">
        <v>12500000</v>
      </c>
      <c r="P11" s="123">
        <v>15000000</v>
      </c>
      <c r="Q11" t="s">
        <v>3279</v>
      </c>
    </row>
    <row r="12" spans="1:18" ht="13.9" customHeight="1">
      <c r="A12" s="153" t="s">
        <v>1385</v>
      </c>
      <c r="B12" s="121" t="s">
        <v>2934</v>
      </c>
      <c r="C12" s="154" t="s">
        <v>1386</v>
      </c>
      <c r="D12" s="121" t="s">
        <v>1386</v>
      </c>
      <c r="E12" s="123">
        <v>100000</v>
      </c>
      <c r="F12" s="123">
        <v>0</v>
      </c>
      <c r="G12" s="123">
        <v>0</v>
      </c>
      <c r="H12" s="123">
        <v>0</v>
      </c>
      <c r="I12" s="192" t="s">
        <v>2564</v>
      </c>
      <c r="J12" s="121" t="s">
        <v>3053</v>
      </c>
      <c r="K12" s="192" t="s">
        <v>110</v>
      </c>
      <c r="L12" s="121" t="s">
        <v>3054</v>
      </c>
      <c r="M12" s="123">
        <v>7590000</v>
      </c>
      <c r="N12" s="123">
        <v>0</v>
      </c>
      <c r="O12" s="123">
        <v>0</v>
      </c>
      <c r="P12" s="123">
        <v>8200000</v>
      </c>
      <c r="Q12" t="s">
        <v>3279</v>
      </c>
    </row>
    <row r="13" spans="1:18" ht="13.15" customHeight="1">
      <c r="A13" s="153" t="s">
        <v>197</v>
      </c>
      <c r="B13" s="121" t="s">
        <v>2935</v>
      </c>
      <c r="C13" s="154" t="s">
        <v>198</v>
      </c>
      <c r="D13" s="121" t="s">
        <v>198</v>
      </c>
      <c r="E13" s="123">
        <v>100000</v>
      </c>
      <c r="F13" s="123">
        <v>92916</v>
      </c>
      <c r="G13" s="123">
        <v>100000</v>
      </c>
      <c r="H13" s="123">
        <v>100000</v>
      </c>
      <c r="I13" s="192" t="s">
        <v>206</v>
      </c>
      <c r="J13" s="121" t="s">
        <v>2823</v>
      </c>
      <c r="K13" s="192" t="s">
        <v>50</v>
      </c>
      <c r="L13" s="121" t="s">
        <v>2859</v>
      </c>
      <c r="M13" s="123">
        <v>50000</v>
      </c>
      <c r="N13" s="123">
        <v>45936</v>
      </c>
      <c r="O13" s="123">
        <v>60000</v>
      </c>
      <c r="P13" s="123">
        <v>60000</v>
      </c>
      <c r="Q13" t="s">
        <v>3279</v>
      </c>
      <c r="R13" s="392"/>
    </row>
    <row r="14" spans="1:18" ht="16.149999999999999" customHeight="1">
      <c r="A14" s="157" t="s">
        <v>199</v>
      </c>
      <c r="B14" s="121" t="s">
        <v>2936</v>
      </c>
      <c r="C14" s="158" t="s">
        <v>2299</v>
      </c>
      <c r="D14" s="121" t="s">
        <v>2299</v>
      </c>
      <c r="E14" s="123">
        <v>100000</v>
      </c>
      <c r="F14" s="123">
        <v>1646615</v>
      </c>
      <c r="G14" s="123">
        <v>2000000</v>
      </c>
      <c r="H14" s="123">
        <v>2000000</v>
      </c>
      <c r="I14" s="192" t="s">
        <v>207</v>
      </c>
      <c r="J14" s="121" t="s">
        <v>2825</v>
      </c>
      <c r="K14" s="192" t="s">
        <v>54</v>
      </c>
      <c r="L14" s="121" t="s">
        <v>2861</v>
      </c>
      <c r="M14" s="141">
        <v>20000</v>
      </c>
      <c r="N14" s="123">
        <v>0</v>
      </c>
      <c r="O14" s="123">
        <v>10000</v>
      </c>
      <c r="P14" s="123">
        <v>10000</v>
      </c>
      <c r="Q14" t="s">
        <v>3279</v>
      </c>
    </row>
    <row r="15" spans="1:18" ht="16.149999999999999" customHeight="1">
      <c r="A15" s="153" t="s">
        <v>2180</v>
      </c>
      <c r="B15" s="121" t="s">
        <v>2937</v>
      </c>
      <c r="C15" s="154" t="s">
        <v>2563</v>
      </c>
      <c r="D15" s="121" t="s">
        <v>2563</v>
      </c>
      <c r="E15" s="123">
        <v>50000</v>
      </c>
      <c r="F15" s="123">
        <v>180125</v>
      </c>
      <c r="G15" s="123">
        <v>250000</v>
      </c>
      <c r="H15" s="123">
        <v>250000</v>
      </c>
      <c r="I15" s="192" t="s">
        <v>208</v>
      </c>
      <c r="J15" s="121" t="s">
        <v>2826</v>
      </c>
      <c r="K15" s="192" t="s">
        <v>324</v>
      </c>
      <c r="L15" s="121" t="s">
        <v>2862</v>
      </c>
      <c r="M15" s="123">
        <v>600000</v>
      </c>
      <c r="N15" s="123">
        <v>215014</v>
      </c>
      <c r="O15" s="123">
        <v>300000</v>
      </c>
      <c r="P15" s="123">
        <v>300000</v>
      </c>
      <c r="Q15" t="s">
        <v>3279</v>
      </c>
    </row>
    <row r="16" spans="1:18" ht="24">
      <c r="A16" s="153" t="s">
        <v>200</v>
      </c>
      <c r="B16" s="121" t="s">
        <v>3235</v>
      </c>
      <c r="C16" s="154" t="s">
        <v>1518</v>
      </c>
      <c r="D16" s="121" t="s">
        <v>1518</v>
      </c>
      <c r="E16" s="213">
        <v>0</v>
      </c>
      <c r="F16" s="123">
        <v>0</v>
      </c>
      <c r="G16" s="123">
        <v>0</v>
      </c>
      <c r="H16" s="123">
        <v>0</v>
      </c>
      <c r="I16" s="192" t="s">
        <v>209</v>
      </c>
      <c r="J16" s="121" t="s">
        <v>2827</v>
      </c>
      <c r="K16" s="192" t="s">
        <v>210</v>
      </c>
      <c r="L16" s="121" t="s">
        <v>2863</v>
      </c>
      <c r="M16" s="123">
        <v>150000</v>
      </c>
      <c r="N16" s="123">
        <v>45648</v>
      </c>
      <c r="O16" s="123">
        <v>80000</v>
      </c>
      <c r="P16" s="123">
        <v>80000</v>
      </c>
      <c r="Q16" t="s">
        <v>3279</v>
      </c>
    </row>
    <row r="17" spans="1:17">
      <c r="A17" s="159"/>
      <c r="B17" s="159"/>
      <c r="C17" s="118"/>
      <c r="D17" s="118"/>
      <c r="E17" s="214"/>
      <c r="F17" s="118"/>
      <c r="G17" s="126"/>
      <c r="H17" s="126"/>
      <c r="I17" s="192" t="s">
        <v>211</v>
      </c>
      <c r="J17" s="121" t="s">
        <v>2828</v>
      </c>
      <c r="K17" s="192" t="s">
        <v>60</v>
      </c>
      <c r="L17" s="121" t="s">
        <v>2864</v>
      </c>
      <c r="M17" s="123">
        <v>100000</v>
      </c>
      <c r="N17" s="123">
        <v>46697</v>
      </c>
      <c r="O17" s="123">
        <v>60000</v>
      </c>
      <c r="P17" s="123">
        <v>60000</v>
      </c>
      <c r="Q17" t="s">
        <v>3279</v>
      </c>
    </row>
    <row r="18" spans="1:17" ht="15.6" customHeight="1">
      <c r="A18" s="159"/>
      <c r="B18" s="159"/>
      <c r="C18" s="118"/>
      <c r="D18" s="118"/>
      <c r="E18" s="214"/>
      <c r="F18" s="118"/>
      <c r="G18" s="126"/>
      <c r="H18" s="126"/>
      <c r="I18" s="192" t="s">
        <v>213</v>
      </c>
      <c r="J18" s="121" t="s">
        <v>2829</v>
      </c>
      <c r="K18" s="192" t="s">
        <v>62</v>
      </c>
      <c r="L18" s="121" t="s">
        <v>2865</v>
      </c>
      <c r="M18" s="141">
        <v>0</v>
      </c>
      <c r="N18" s="123">
        <v>0</v>
      </c>
      <c r="O18" s="123">
        <v>0</v>
      </c>
      <c r="P18" s="123">
        <v>0</v>
      </c>
      <c r="Q18" t="s">
        <v>3279</v>
      </c>
    </row>
    <row r="19" spans="1:17">
      <c r="A19" s="128"/>
      <c r="B19" s="128"/>
      <c r="C19" s="129"/>
      <c r="D19" s="129"/>
      <c r="E19" s="141"/>
      <c r="F19" s="123"/>
      <c r="G19" s="126"/>
      <c r="H19" s="123"/>
      <c r="I19" s="192" t="s">
        <v>214</v>
      </c>
      <c r="J19" s="121" t="s">
        <v>2830</v>
      </c>
      <c r="K19" s="192" t="s">
        <v>64</v>
      </c>
      <c r="L19" s="121" t="s">
        <v>2866</v>
      </c>
      <c r="M19" s="123">
        <v>50000</v>
      </c>
      <c r="N19" s="123">
        <v>11354</v>
      </c>
      <c r="O19" s="123">
        <v>30000</v>
      </c>
      <c r="P19" s="123">
        <v>30000</v>
      </c>
      <c r="Q19" t="s">
        <v>3279</v>
      </c>
    </row>
    <row r="20" spans="1:17">
      <c r="A20" s="128"/>
      <c r="B20" s="128"/>
      <c r="C20" s="129"/>
      <c r="D20" s="129"/>
      <c r="E20" s="141"/>
      <c r="F20" s="123"/>
      <c r="G20" s="126"/>
      <c r="H20" s="123"/>
      <c r="I20" s="192" t="s">
        <v>215</v>
      </c>
      <c r="J20" s="121" t="s">
        <v>2831</v>
      </c>
      <c r="K20" s="192" t="s">
        <v>66</v>
      </c>
      <c r="L20" s="121" t="s">
        <v>2867</v>
      </c>
      <c r="M20" s="123">
        <v>100000</v>
      </c>
      <c r="N20" s="123">
        <v>46418</v>
      </c>
      <c r="O20" s="123">
        <v>50000</v>
      </c>
      <c r="P20" s="123">
        <v>50000</v>
      </c>
      <c r="Q20" t="s">
        <v>3279</v>
      </c>
    </row>
    <row r="21" spans="1:17">
      <c r="A21" s="160"/>
      <c r="B21" s="160"/>
      <c r="C21" s="32"/>
      <c r="D21" s="32"/>
      <c r="E21" s="171"/>
      <c r="F21" s="32"/>
      <c r="G21" s="363"/>
      <c r="H21" s="32"/>
      <c r="I21" s="192" t="s">
        <v>216</v>
      </c>
      <c r="J21" s="121" t="s">
        <v>2832</v>
      </c>
      <c r="K21" s="192" t="s">
        <v>217</v>
      </c>
      <c r="L21" s="121" t="s">
        <v>2868</v>
      </c>
      <c r="M21" s="123">
        <v>500000</v>
      </c>
      <c r="N21" s="123">
        <v>49035</v>
      </c>
      <c r="O21" s="123">
        <v>500000</v>
      </c>
      <c r="P21" s="123">
        <v>1200000</v>
      </c>
      <c r="Q21" t="s">
        <v>3279</v>
      </c>
    </row>
    <row r="22" spans="1:17" ht="13.9" customHeight="1">
      <c r="A22" s="160"/>
      <c r="B22" s="160"/>
      <c r="C22" s="32"/>
      <c r="D22" s="32"/>
      <c r="E22" s="171"/>
      <c r="F22" s="32"/>
      <c r="G22" s="126"/>
      <c r="H22" s="32"/>
      <c r="I22" s="192" t="s">
        <v>218</v>
      </c>
      <c r="J22" s="121" t="s">
        <v>2834</v>
      </c>
      <c r="K22" s="192" t="s">
        <v>72</v>
      </c>
      <c r="L22" s="121" t="s">
        <v>2869</v>
      </c>
      <c r="M22" s="141">
        <v>0</v>
      </c>
      <c r="N22" s="123">
        <v>0</v>
      </c>
      <c r="O22" s="123">
        <v>0</v>
      </c>
      <c r="P22" s="123">
        <v>0</v>
      </c>
      <c r="Q22" t="s">
        <v>3279</v>
      </c>
    </row>
    <row r="23" spans="1:17" ht="14.45" customHeight="1">
      <c r="A23" s="160"/>
      <c r="B23" s="160"/>
      <c r="C23" s="32"/>
      <c r="D23" s="32"/>
      <c r="E23" s="171"/>
      <c r="F23" s="32"/>
      <c r="G23" s="363"/>
      <c r="H23" s="32"/>
      <c r="I23" s="192" t="s">
        <v>219</v>
      </c>
      <c r="J23" s="121" t="s">
        <v>2836</v>
      </c>
      <c r="K23" s="192" t="s">
        <v>76</v>
      </c>
      <c r="L23" s="121" t="s">
        <v>2871</v>
      </c>
      <c r="M23" s="141">
        <v>0</v>
      </c>
      <c r="N23" s="123">
        <v>0</v>
      </c>
      <c r="O23" s="123">
        <v>0</v>
      </c>
      <c r="P23" s="123">
        <v>0</v>
      </c>
      <c r="Q23" t="s">
        <v>3279</v>
      </c>
    </row>
    <row r="24" spans="1:17" ht="13.9" customHeight="1">
      <c r="A24" s="160"/>
      <c r="B24" s="160"/>
      <c r="C24" s="32"/>
      <c r="D24" s="32"/>
      <c r="E24" s="171"/>
      <c r="F24" s="32"/>
      <c r="G24" s="363"/>
      <c r="H24" s="32"/>
      <c r="I24" s="192" t="s">
        <v>220</v>
      </c>
      <c r="J24" s="121" t="s">
        <v>2838</v>
      </c>
      <c r="K24" s="192" t="s">
        <v>81</v>
      </c>
      <c r="L24" s="121" t="s">
        <v>2872</v>
      </c>
      <c r="M24" s="141">
        <v>0</v>
      </c>
      <c r="N24" s="123">
        <v>0</v>
      </c>
      <c r="O24" s="123">
        <v>0</v>
      </c>
      <c r="P24" s="123">
        <v>0</v>
      </c>
      <c r="Q24" t="s">
        <v>3279</v>
      </c>
    </row>
    <row r="25" spans="1:17" ht="16.149999999999999" customHeight="1">
      <c r="A25" s="160"/>
      <c r="B25" s="160"/>
      <c r="C25" s="130"/>
      <c r="D25" s="130"/>
      <c r="E25" s="179"/>
      <c r="F25" s="130"/>
      <c r="G25" s="130"/>
      <c r="H25" s="32"/>
      <c r="I25" s="192" t="s">
        <v>221</v>
      </c>
      <c r="J25" s="121" t="s">
        <v>2839</v>
      </c>
      <c r="K25" s="192" t="s">
        <v>83</v>
      </c>
      <c r="L25" s="121" t="s">
        <v>2873</v>
      </c>
      <c r="M25" s="141">
        <v>0</v>
      </c>
      <c r="N25" s="123">
        <v>0</v>
      </c>
      <c r="O25" s="123">
        <v>0</v>
      </c>
      <c r="P25" s="123">
        <v>0</v>
      </c>
      <c r="Q25" t="s">
        <v>3279</v>
      </c>
    </row>
    <row r="26" spans="1:17">
      <c r="A26" s="160"/>
      <c r="B26" s="160"/>
      <c r="C26" s="32"/>
      <c r="D26" s="32"/>
      <c r="E26" s="171"/>
      <c r="F26" s="32"/>
      <c r="G26" s="363"/>
      <c r="H26" s="32"/>
      <c r="I26" s="192" t="s">
        <v>223</v>
      </c>
      <c r="J26" s="121" t="s">
        <v>2938</v>
      </c>
      <c r="K26" s="192" t="s">
        <v>224</v>
      </c>
      <c r="L26" s="121" t="s">
        <v>707</v>
      </c>
      <c r="M26" s="123">
        <v>500000</v>
      </c>
      <c r="N26" s="123">
        <v>265500</v>
      </c>
      <c r="O26" s="123">
        <v>450000</v>
      </c>
      <c r="P26" s="123">
        <v>450000</v>
      </c>
      <c r="Q26" t="s">
        <v>3279</v>
      </c>
    </row>
    <row r="27" spans="1:17" ht="12" customHeight="1">
      <c r="A27" s="160"/>
      <c r="B27" s="160"/>
      <c r="C27" s="32"/>
      <c r="D27" s="32"/>
      <c r="E27" s="171"/>
      <c r="F27" s="32"/>
      <c r="G27" s="363"/>
      <c r="H27" s="32"/>
      <c r="I27" s="192" t="s">
        <v>225</v>
      </c>
      <c r="J27" s="121" t="s">
        <v>2939</v>
      </c>
      <c r="K27" s="192" t="s">
        <v>2655</v>
      </c>
      <c r="L27" s="121" t="s">
        <v>2940</v>
      </c>
      <c r="M27" s="123">
        <v>10000</v>
      </c>
      <c r="N27" s="123">
        <v>0</v>
      </c>
      <c r="O27" s="123">
        <v>10000</v>
      </c>
      <c r="P27" s="123">
        <v>10000</v>
      </c>
      <c r="Q27" t="s">
        <v>3279</v>
      </c>
    </row>
    <row r="28" spans="1:17" ht="24">
      <c r="A28" s="160"/>
      <c r="B28" s="160"/>
      <c r="C28" s="32"/>
      <c r="D28" s="32"/>
      <c r="E28" s="171"/>
      <c r="F28" s="32"/>
      <c r="G28" s="363"/>
      <c r="H28" s="32"/>
      <c r="I28" s="192" t="s">
        <v>227</v>
      </c>
      <c r="J28" s="121" t="s">
        <v>2819</v>
      </c>
      <c r="K28" s="192" t="s">
        <v>228</v>
      </c>
      <c r="L28" s="121" t="s">
        <v>2819</v>
      </c>
      <c r="M28" s="141">
        <v>0</v>
      </c>
      <c r="N28" s="123">
        <v>0</v>
      </c>
      <c r="O28" s="123">
        <v>0</v>
      </c>
      <c r="P28" s="123">
        <v>0</v>
      </c>
      <c r="Q28" t="s">
        <v>3279</v>
      </c>
    </row>
    <row r="29" spans="1:17">
      <c r="A29" s="160"/>
      <c r="B29" s="160"/>
      <c r="C29" s="32"/>
      <c r="D29" s="32"/>
      <c r="E29" s="171"/>
      <c r="F29" s="130"/>
      <c r="G29" s="130"/>
      <c r="H29" s="131"/>
      <c r="I29" s="192" t="s">
        <v>229</v>
      </c>
      <c r="J29" s="121" t="s">
        <v>2819</v>
      </c>
      <c r="K29" s="192" t="s">
        <v>230</v>
      </c>
      <c r="L29" s="121" t="s">
        <v>2819</v>
      </c>
      <c r="M29" s="141">
        <v>0</v>
      </c>
      <c r="N29" s="123">
        <v>0</v>
      </c>
      <c r="O29" s="123">
        <v>0</v>
      </c>
      <c r="P29" s="123">
        <v>0</v>
      </c>
      <c r="Q29" t="s">
        <v>3279</v>
      </c>
    </row>
    <row r="30" spans="1:17" ht="13.9" customHeight="1">
      <c r="A30" s="160"/>
      <c r="B30" s="160"/>
      <c r="C30" s="32"/>
      <c r="D30" s="32"/>
      <c r="E30" s="171"/>
      <c r="F30" s="32"/>
      <c r="G30" s="363"/>
      <c r="H30" s="32"/>
      <c r="I30" s="192" t="s">
        <v>231</v>
      </c>
      <c r="J30" s="121" t="s">
        <v>2819</v>
      </c>
      <c r="K30" s="192" t="s">
        <v>2717</v>
      </c>
      <c r="L30" s="121" t="s">
        <v>2819</v>
      </c>
      <c r="M30" s="141">
        <v>0</v>
      </c>
      <c r="N30" s="123">
        <v>0</v>
      </c>
      <c r="O30" s="123">
        <v>0</v>
      </c>
      <c r="P30" s="123">
        <v>0</v>
      </c>
      <c r="Q30" t="s">
        <v>3279</v>
      </c>
    </row>
    <row r="31" spans="1:17" ht="15" customHeight="1">
      <c r="A31" s="160"/>
      <c r="B31" s="160"/>
      <c r="C31" s="32"/>
      <c r="D31" s="32"/>
      <c r="E31" s="171"/>
      <c r="F31" s="32"/>
      <c r="G31" s="363"/>
      <c r="H31" s="32"/>
      <c r="I31" s="192" t="s">
        <v>232</v>
      </c>
      <c r="J31" s="121" t="s">
        <v>2819</v>
      </c>
      <c r="K31" s="192" t="s">
        <v>2555</v>
      </c>
      <c r="L31" s="121" t="s">
        <v>2819</v>
      </c>
      <c r="M31" s="141">
        <v>0</v>
      </c>
      <c r="N31" s="123">
        <v>0</v>
      </c>
      <c r="O31" s="123">
        <v>0</v>
      </c>
      <c r="P31" s="123">
        <v>0</v>
      </c>
      <c r="Q31" t="s">
        <v>3279</v>
      </c>
    </row>
    <row r="32" spans="1:17">
      <c r="A32" s="160"/>
      <c r="B32" s="160"/>
      <c r="C32" s="32"/>
      <c r="D32" s="32"/>
      <c r="E32" s="171"/>
      <c r="F32" s="32"/>
      <c r="G32" s="363"/>
      <c r="H32" s="32"/>
      <c r="I32" s="192" t="s">
        <v>233</v>
      </c>
      <c r="J32" s="121" t="s">
        <v>2819</v>
      </c>
      <c r="K32" s="192" t="s">
        <v>234</v>
      </c>
      <c r="L32" s="121" t="s">
        <v>2819</v>
      </c>
      <c r="M32" s="141">
        <v>0</v>
      </c>
      <c r="N32" s="123">
        <v>0</v>
      </c>
      <c r="O32" s="123">
        <v>0</v>
      </c>
      <c r="P32" s="123">
        <v>0</v>
      </c>
      <c r="Q32" t="s">
        <v>3279</v>
      </c>
    </row>
    <row r="33" spans="1:17" ht="15" customHeight="1">
      <c r="A33" s="160"/>
      <c r="B33" s="160"/>
      <c r="C33" s="32"/>
      <c r="D33" s="32"/>
      <c r="E33" s="171"/>
      <c r="F33" s="32"/>
      <c r="G33" s="363"/>
      <c r="H33" s="32"/>
      <c r="I33" s="192" t="s">
        <v>235</v>
      </c>
      <c r="J33" s="121" t="s">
        <v>2819</v>
      </c>
      <c r="K33" s="192" t="s">
        <v>236</v>
      </c>
      <c r="L33" s="121" t="s">
        <v>2819</v>
      </c>
      <c r="M33" s="141">
        <v>0</v>
      </c>
      <c r="N33" s="123">
        <v>0</v>
      </c>
      <c r="O33" s="123">
        <v>0</v>
      </c>
      <c r="P33" s="123">
        <v>0</v>
      </c>
      <c r="Q33" t="s">
        <v>3279</v>
      </c>
    </row>
    <row r="34" spans="1:17" ht="15" customHeight="1">
      <c r="A34" s="160"/>
      <c r="B34" s="160"/>
      <c r="C34" s="32"/>
      <c r="D34" s="32"/>
      <c r="E34" s="171"/>
      <c r="F34" s="32"/>
      <c r="G34" s="363"/>
      <c r="H34" s="32"/>
      <c r="I34" s="192" t="s">
        <v>237</v>
      </c>
      <c r="J34" s="121" t="s">
        <v>2819</v>
      </c>
      <c r="K34" s="192" t="s">
        <v>238</v>
      </c>
      <c r="L34" s="121" t="s">
        <v>2819</v>
      </c>
      <c r="M34" s="141">
        <v>0</v>
      </c>
      <c r="N34" s="123">
        <v>0</v>
      </c>
      <c r="O34" s="123">
        <v>0</v>
      </c>
      <c r="P34" s="123">
        <v>0</v>
      </c>
      <c r="Q34" t="s">
        <v>3279</v>
      </c>
    </row>
    <row r="35" spans="1:17" ht="15" customHeight="1">
      <c r="A35" s="160"/>
      <c r="B35" s="160"/>
      <c r="C35" s="32"/>
      <c r="D35" s="32"/>
      <c r="E35" s="171"/>
      <c r="F35" s="32"/>
      <c r="G35" s="363"/>
      <c r="H35" s="32"/>
      <c r="I35" s="192" t="s">
        <v>239</v>
      </c>
      <c r="J35" s="121" t="s">
        <v>2819</v>
      </c>
      <c r="K35" s="192" t="s">
        <v>240</v>
      </c>
      <c r="L35" s="121" t="s">
        <v>2819</v>
      </c>
      <c r="M35" s="141">
        <v>0</v>
      </c>
      <c r="N35" s="123">
        <v>0</v>
      </c>
      <c r="O35" s="123">
        <v>0</v>
      </c>
      <c r="P35" s="123">
        <v>0</v>
      </c>
      <c r="Q35" t="s">
        <v>3279</v>
      </c>
    </row>
    <row r="36" spans="1:17" ht="15" customHeight="1">
      <c r="A36" s="160"/>
      <c r="B36" s="160"/>
      <c r="C36" s="32"/>
      <c r="D36" s="32"/>
      <c r="E36" s="171"/>
      <c r="F36" s="32"/>
      <c r="G36" s="363"/>
      <c r="H36" s="32"/>
      <c r="I36" s="192" t="s">
        <v>241</v>
      </c>
      <c r="J36" s="121" t="s">
        <v>2819</v>
      </c>
      <c r="K36" s="192" t="s">
        <v>242</v>
      </c>
      <c r="L36" s="121" t="s">
        <v>2819</v>
      </c>
      <c r="M36" s="141">
        <v>0</v>
      </c>
      <c r="N36" s="123">
        <v>0</v>
      </c>
      <c r="O36" s="123">
        <v>0</v>
      </c>
      <c r="P36" s="123">
        <v>0</v>
      </c>
      <c r="Q36" t="s">
        <v>3279</v>
      </c>
    </row>
    <row r="37" spans="1:17" ht="15" customHeight="1">
      <c r="A37" s="160"/>
      <c r="B37" s="160"/>
      <c r="C37" s="32"/>
      <c r="D37" s="32"/>
      <c r="E37" s="171"/>
      <c r="F37" s="32"/>
      <c r="G37" s="363"/>
      <c r="H37" s="32"/>
      <c r="I37" s="192" t="s">
        <v>243</v>
      </c>
      <c r="J37" s="121" t="s">
        <v>2819</v>
      </c>
      <c r="K37" s="192" t="s">
        <v>244</v>
      </c>
      <c r="L37" s="121" t="s">
        <v>2819</v>
      </c>
      <c r="M37" s="141">
        <v>0</v>
      </c>
      <c r="N37" s="123">
        <v>0</v>
      </c>
      <c r="O37" s="123">
        <v>0</v>
      </c>
      <c r="P37" s="123">
        <v>0</v>
      </c>
      <c r="Q37" t="s">
        <v>3279</v>
      </c>
    </row>
    <row r="38" spans="1:17" ht="15" customHeight="1">
      <c r="A38" s="160"/>
      <c r="B38" s="160"/>
      <c r="C38" s="32"/>
      <c r="D38" s="32"/>
      <c r="E38" s="171"/>
      <c r="F38" s="32"/>
      <c r="G38" s="363"/>
      <c r="H38" s="32"/>
      <c r="I38" s="192" t="s">
        <v>245</v>
      </c>
      <c r="J38" s="121" t="s">
        <v>2819</v>
      </c>
      <c r="K38" s="192" t="s">
        <v>246</v>
      </c>
      <c r="L38" s="121" t="s">
        <v>2819</v>
      </c>
      <c r="M38" s="141">
        <v>0</v>
      </c>
      <c r="N38" s="123">
        <v>0</v>
      </c>
      <c r="O38" s="123">
        <v>0</v>
      </c>
      <c r="P38" s="123">
        <v>0</v>
      </c>
      <c r="Q38" t="s">
        <v>3279</v>
      </c>
    </row>
    <row r="39" spans="1:17" ht="15.6" customHeight="1">
      <c r="A39" s="160"/>
      <c r="B39" s="160"/>
      <c r="C39" s="32"/>
      <c r="D39" s="32"/>
      <c r="E39" s="171"/>
      <c r="F39" s="32"/>
      <c r="G39" s="363"/>
      <c r="H39" s="32"/>
      <c r="I39" s="192" t="s">
        <v>247</v>
      </c>
      <c r="J39" s="121" t="s">
        <v>2819</v>
      </c>
      <c r="K39" s="192" t="s">
        <v>248</v>
      </c>
      <c r="L39" s="121" t="s">
        <v>2819</v>
      </c>
      <c r="M39" s="141">
        <v>0</v>
      </c>
      <c r="N39" s="123">
        <v>0</v>
      </c>
      <c r="O39" s="123">
        <v>0</v>
      </c>
      <c r="P39" s="123">
        <v>0</v>
      </c>
      <c r="Q39" t="s">
        <v>3279</v>
      </c>
    </row>
    <row r="40" spans="1:17" ht="15" customHeight="1">
      <c r="A40" s="160"/>
      <c r="B40" s="160"/>
      <c r="C40" s="32"/>
      <c r="D40" s="32"/>
      <c r="E40" s="171"/>
      <c r="F40" s="32"/>
      <c r="G40" s="363"/>
      <c r="H40" s="32"/>
      <c r="I40" s="192" t="s">
        <v>249</v>
      </c>
      <c r="J40" s="121" t="s">
        <v>2819</v>
      </c>
      <c r="K40" s="192" t="s">
        <v>250</v>
      </c>
      <c r="L40" s="121" t="s">
        <v>2819</v>
      </c>
      <c r="M40" s="141">
        <v>0</v>
      </c>
      <c r="N40" s="123">
        <v>0</v>
      </c>
      <c r="O40" s="123">
        <v>0</v>
      </c>
      <c r="P40" s="123">
        <v>0</v>
      </c>
      <c r="Q40" t="s">
        <v>3279</v>
      </c>
    </row>
    <row r="41" spans="1:17" ht="14.45" customHeight="1">
      <c r="A41" s="160"/>
      <c r="B41" s="160"/>
      <c r="C41" s="32"/>
      <c r="D41" s="32"/>
      <c r="E41" s="171"/>
      <c r="F41" s="32"/>
      <c r="G41" s="363"/>
      <c r="H41" s="32"/>
      <c r="I41" s="192" t="s">
        <v>251</v>
      </c>
      <c r="J41" s="121" t="s">
        <v>2819</v>
      </c>
      <c r="K41" s="192" t="s">
        <v>252</v>
      </c>
      <c r="L41" s="121" t="s">
        <v>2819</v>
      </c>
      <c r="M41" s="141">
        <v>0</v>
      </c>
      <c r="N41" s="123">
        <v>0</v>
      </c>
      <c r="O41" s="123">
        <v>0</v>
      </c>
      <c r="P41" s="123">
        <v>0</v>
      </c>
      <c r="Q41" t="s">
        <v>3279</v>
      </c>
    </row>
    <row r="42" spans="1:17" ht="13.15" customHeight="1">
      <c r="A42" s="160"/>
      <c r="B42" s="160"/>
      <c r="C42" s="32"/>
      <c r="D42" s="32"/>
      <c r="E42" s="171"/>
      <c r="F42" s="32"/>
      <c r="G42" s="363"/>
      <c r="H42" s="32"/>
      <c r="I42" s="192" t="s">
        <v>253</v>
      </c>
      <c r="J42" s="121" t="s">
        <v>2819</v>
      </c>
      <c r="K42" s="192" t="s">
        <v>254</v>
      </c>
      <c r="L42" s="121" t="s">
        <v>2819</v>
      </c>
      <c r="M42" s="141">
        <v>0</v>
      </c>
      <c r="N42" s="123">
        <v>0</v>
      </c>
      <c r="O42" s="123">
        <v>0</v>
      </c>
      <c r="P42" s="123">
        <v>0</v>
      </c>
      <c r="Q42" t="s">
        <v>3279</v>
      </c>
    </row>
    <row r="43" spans="1:17" ht="13.15" customHeight="1">
      <c r="A43" s="394"/>
      <c r="B43" s="394"/>
      <c r="C43" s="224"/>
      <c r="D43" s="224"/>
      <c r="E43" s="144"/>
      <c r="F43" s="130"/>
      <c r="G43" s="130"/>
      <c r="H43" s="131"/>
      <c r="I43" s="192" t="s">
        <v>255</v>
      </c>
      <c r="J43" s="121" t="s">
        <v>2819</v>
      </c>
      <c r="K43" s="192" t="s">
        <v>256</v>
      </c>
      <c r="L43" s="121" t="s">
        <v>2819</v>
      </c>
      <c r="M43" s="141">
        <v>0</v>
      </c>
      <c r="N43" s="123">
        <v>0</v>
      </c>
      <c r="O43" s="123">
        <v>0</v>
      </c>
      <c r="P43" s="123">
        <v>0</v>
      </c>
      <c r="Q43" t="s">
        <v>3279</v>
      </c>
    </row>
    <row r="44" spans="1:17" ht="15" customHeight="1">
      <c r="A44" s="160"/>
      <c r="B44" s="160"/>
      <c r="C44" s="32"/>
      <c r="D44" s="32"/>
      <c r="E44" s="171"/>
      <c r="F44" s="32"/>
      <c r="G44" s="363"/>
      <c r="H44" s="90"/>
      <c r="I44" s="192" t="s">
        <v>257</v>
      </c>
      <c r="J44" s="121" t="s">
        <v>2819</v>
      </c>
      <c r="K44" s="192" t="s">
        <v>258</v>
      </c>
      <c r="L44" s="121" t="s">
        <v>2819</v>
      </c>
      <c r="M44" s="406">
        <v>0</v>
      </c>
      <c r="N44" s="420">
        <v>0</v>
      </c>
      <c r="O44" s="123">
        <v>0</v>
      </c>
      <c r="P44" s="123">
        <v>0</v>
      </c>
      <c r="Q44" t="s">
        <v>3279</v>
      </c>
    </row>
    <row r="45" spans="1:17" s="3" customFormat="1" ht="24">
      <c r="A45" s="160"/>
      <c r="B45" s="160"/>
      <c r="C45" s="32"/>
      <c r="D45" s="32"/>
      <c r="E45" s="171"/>
      <c r="F45" s="32"/>
      <c r="G45" s="363"/>
      <c r="H45" s="355"/>
      <c r="I45" s="192" t="s">
        <v>259</v>
      </c>
      <c r="J45" s="121" t="s">
        <v>2819</v>
      </c>
      <c r="K45" s="192" t="s">
        <v>2654</v>
      </c>
      <c r="L45" s="121" t="s">
        <v>2819</v>
      </c>
      <c r="M45" s="141">
        <v>0</v>
      </c>
      <c r="N45" s="123">
        <v>0</v>
      </c>
      <c r="O45" s="123">
        <v>0</v>
      </c>
      <c r="P45" s="123">
        <v>0</v>
      </c>
      <c r="Q45" t="s">
        <v>3279</v>
      </c>
    </row>
    <row r="46" spans="1:17" s="3" customFormat="1" ht="37.9" customHeight="1">
      <c r="A46" s="160"/>
      <c r="B46" s="160"/>
      <c r="C46" s="32"/>
      <c r="D46" s="32"/>
      <c r="E46" s="171"/>
      <c r="F46" s="32"/>
      <c r="G46" s="363"/>
      <c r="H46" s="355"/>
      <c r="I46" s="192"/>
      <c r="J46" s="121"/>
      <c r="K46" s="192"/>
      <c r="L46" s="121" t="s">
        <v>2819</v>
      </c>
      <c r="M46" s="141"/>
      <c r="N46" s="123"/>
      <c r="O46" s="123"/>
      <c r="P46" s="123">
        <v>0</v>
      </c>
      <c r="Q46" t="s">
        <v>3279</v>
      </c>
    </row>
    <row r="47" spans="1:17" s="3" customFormat="1" ht="24">
      <c r="A47" s="160"/>
      <c r="B47" s="160"/>
      <c r="C47" s="32"/>
      <c r="D47" s="32"/>
      <c r="E47" s="171"/>
      <c r="F47" s="32"/>
      <c r="G47" s="363"/>
      <c r="H47" s="355"/>
      <c r="I47" s="422" t="s">
        <v>260</v>
      </c>
      <c r="J47" s="121" t="s">
        <v>2819</v>
      </c>
      <c r="K47" s="192" t="s">
        <v>261</v>
      </c>
      <c r="L47" s="121" t="s">
        <v>2819</v>
      </c>
      <c r="M47" s="141">
        <v>0</v>
      </c>
      <c r="N47" s="123">
        <v>0</v>
      </c>
      <c r="O47" s="123">
        <v>0</v>
      </c>
      <c r="P47" s="123">
        <v>0</v>
      </c>
      <c r="Q47" t="s">
        <v>3279</v>
      </c>
    </row>
    <row r="48" spans="1:17" s="3" customFormat="1" ht="24">
      <c r="A48" s="160"/>
      <c r="B48" s="160"/>
      <c r="C48" s="32"/>
      <c r="D48" s="32"/>
      <c r="E48" s="171"/>
      <c r="F48" s="32"/>
      <c r="G48" s="363"/>
      <c r="H48" s="32"/>
      <c r="I48" s="192" t="s">
        <v>262</v>
      </c>
      <c r="J48" s="121" t="s">
        <v>2819</v>
      </c>
      <c r="K48" s="192" t="s">
        <v>263</v>
      </c>
      <c r="L48" s="121" t="s">
        <v>2819</v>
      </c>
      <c r="M48" s="141">
        <v>0</v>
      </c>
      <c r="N48" s="123">
        <v>0</v>
      </c>
      <c r="O48" s="123">
        <v>0</v>
      </c>
      <c r="P48" s="123">
        <v>0</v>
      </c>
      <c r="Q48" t="s">
        <v>3279</v>
      </c>
    </row>
    <row r="49" spans="1:17" s="3" customFormat="1" ht="24">
      <c r="A49" s="160"/>
      <c r="B49" s="160"/>
      <c r="C49" s="32"/>
      <c r="D49" s="32"/>
      <c r="E49" s="171"/>
      <c r="F49" s="32"/>
      <c r="G49" s="363"/>
      <c r="H49" s="32"/>
      <c r="I49" s="192" t="s">
        <v>264</v>
      </c>
      <c r="J49" s="121" t="s">
        <v>2819</v>
      </c>
      <c r="K49" s="192" t="s">
        <v>265</v>
      </c>
      <c r="L49" s="121" t="s">
        <v>2819</v>
      </c>
      <c r="M49" s="141">
        <v>0</v>
      </c>
      <c r="N49" s="123">
        <v>0</v>
      </c>
      <c r="O49" s="123">
        <v>0</v>
      </c>
      <c r="P49" s="123">
        <v>0</v>
      </c>
      <c r="Q49" t="s">
        <v>3279</v>
      </c>
    </row>
    <row r="50" spans="1:17" s="3" customFormat="1" ht="24">
      <c r="A50" s="160"/>
      <c r="B50" s="160"/>
      <c r="C50" s="32"/>
      <c r="D50" s="32"/>
      <c r="E50" s="171"/>
      <c r="F50" s="32"/>
      <c r="G50" s="363"/>
      <c r="H50" s="32"/>
      <c r="I50" s="192" t="s">
        <v>266</v>
      </c>
      <c r="J50" s="121" t="s">
        <v>2819</v>
      </c>
      <c r="K50" s="192" t="s">
        <v>267</v>
      </c>
      <c r="L50" s="121" t="s">
        <v>2819</v>
      </c>
      <c r="M50" s="141">
        <v>0</v>
      </c>
      <c r="N50" s="123">
        <v>0</v>
      </c>
      <c r="O50" s="123">
        <v>0</v>
      </c>
      <c r="P50" s="123">
        <v>0</v>
      </c>
      <c r="Q50" t="s">
        <v>3279</v>
      </c>
    </row>
    <row r="51" spans="1:17" s="3" customFormat="1" ht="24">
      <c r="A51" s="160"/>
      <c r="B51" s="160"/>
      <c r="C51" s="32"/>
      <c r="D51" s="32"/>
      <c r="E51" s="171"/>
      <c r="F51" s="32"/>
      <c r="G51" s="363"/>
      <c r="H51" s="32"/>
      <c r="I51" s="192" t="s">
        <v>268</v>
      </c>
      <c r="J51" s="121" t="s">
        <v>2819</v>
      </c>
      <c r="K51" s="192" t="s">
        <v>269</v>
      </c>
      <c r="L51" s="121" t="s">
        <v>2819</v>
      </c>
      <c r="M51" s="141">
        <v>0</v>
      </c>
      <c r="N51" s="123">
        <v>0</v>
      </c>
      <c r="O51" s="123">
        <v>0</v>
      </c>
      <c r="P51" s="123">
        <v>0</v>
      </c>
      <c r="Q51" t="s">
        <v>3279</v>
      </c>
    </row>
    <row r="52" spans="1:17" s="3" customFormat="1" ht="24">
      <c r="A52" s="160"/>
      <c r="B52" s="160"/>
      <c r="C52" s="32"/>
      <c r="D52" s="32"/>
      <c r="E52" s="171"/>
      <c r="F52" s="32"/>
      <c r="G52" s="363"/>
      <c r="H52" s="32"/>
      <c r="I52" s="192" t="s">
        <v>270</v>
      </c>
      <c r="J52" s="121" t="s">
        <v>2819</v>
      </c>
      <c r="K52" s="192" t="s">
        <v>271</v>
      </c>
      <c r="L52" s="121" t="s">
        <v>2819</v>
      </c>
      <c r="M52" s="141">
        <v>0</v>
      </c>
      <c r="N52" s="123">
        <v>0</v>
      </c>
      <c r="O52" s="123">
        <v>0</v>
      </c>
      <c r="P52" s="123">
        <v>0</v>
      </c>
      <c r="Q52" t="s">
        <v>3279</v>
      </c>
    </row>
    <row r="53" spans="1:17" s="3" customFormat="1" ht="24">
      <c r="A53" s="160"/>
      <c r="B53" s="160"/>
      <c r="C53" s="32"/>
      <c r="D53" s="32"/>
      <c r="E53" s="171"/>
      <c r="F53" s="32"/>
      <c r="G53" s="363"/>
      <c r="H53" s="32"/>
      <c r="I53" s="192" t="s">
        <v>272</v>
      </c>
      <c r="J53" s="121" t="s">
        <v>2819</v>
      </c>
      <c r="K53" s="192" t="s">
        <v>273</v>
      </c>
      <c r="L53" s="121" t="s">
        <v>2819</v>
      </c>
      <c r="M53" s="141">
        <v>0</v>
      </c>
      <c r="N53" s="123">
        <v>0</v>
      </c>
      <c r="O53" s="123">
        <v>0</v>
      </c>
      <c r="P53" s="123">
        <v>0</v>
      </c>
      <c r="Q53" t="s">
        <v>3279</v>
      </c>
    </row>
    <row r="54" spans="1:17" s="3" customFormat="1" ht="24">
      <c r="A54" s="160"/>
      <c r="B54" s="160"/>
      <c r="C54" s="32"/>
      <c r="D54" s="32"/>
      <c r="E54" s="171"/>
      <c r="F54" s="32"/>
      <c r="G54" s="363"/>
      <c r="H54" s="32"/>
      <c r="I54" s="192" t="s">
        <v>274</v>
      </c>
      <c r="J54" s="121" t="s">
        <v>2819</v>
      </c>
      <c r="K54" s="192" t="s">
        <v>275</v>
      </c>
      <c r="L54" s="121" t="s">
        <v>2819</v>
      </c>
      <c r="M54" s="141">
        <v>0</v>
      </c>
      <c r="N54" s="123">
        <v>0</v>
      </c>
      <c r="O54" s="123">
        <v>0</v>
      </c>
      <c r="P54" s="123">
        <v>0</v>
      </c>
      <c r="Q54" t="s">
        <v>3279</v>
      </c>
    </row>
    <row r="55" spans="1:17" s="3" customFormat="1" ht="24">
      <c r="A55" s="160"/>
      <c r="B55" s="160"/>
      <c r="C55" s="32"/>
      <c r="D55" s="32"/>
      <c r="E55" s="171"/>
      <c r="F55" s="32"/>
      <c r="G55" s="363"/>
      <c r="H55" s="32"/>
      <c r="I55" s="192" t="s">
        <v>276</v>
      </c>
      <c r="J55" s="121" t="s">
        <v>2819</v>
      </c>
      <c r="K55" s="192" t="s">
        <v>277</v>
      </c>
      <c r="L55" s="121" t="s">
        <v>2819</v>
      </c>
      <c r="M55" s="141">
        <v>0</v>
      </c>
      <c r="N55" s="123">
        <v>0</v>
      </c>
      <c r="O55" s="123">
        <v>0</v>
      </c>
      <c r="P55" s="123">
        <v>0</v>
      </c>
      <c r="Q55" t="s">
        <v>3279</v>
      </c>
    </row>
    <row r="56" spans="1:17" s="3" customFormat="1" ht="24">
      <c r="A56" s="160"/>
      <c r="B56" s="160"/>
      <c r="C56" s="32"/>
      <c r="D56" s="32"/>
      <c r="E56" s="171"/>
      <c r="F56" s="32"/>
      <c r="G56" s="363"/>
      <c r="H56" s="136"/>
      <c r="I56" s="192" t="s">
        <v>278</v>
      </c>
      <c r="J56" s="121" t="s">
        <v>2819</v>
      </c>
      <c r="K56" s="192" t="s">
        <v>279</v>
      </c>
      <c r="L56" s="121" t="s">
        <v>2819</v>
      </c>
      <c r="M56" s="141">
        <v>0</v>
      </c>
      <c r="N56" s="123">
        <v>0</v>
      </c>
      <c r="O56" s="123">
        <v>0</v>
      </c>
      <c r="P56" s="123">
        <v>0</v>
      </c>
      <c r="Q56" t="s">
        <v>3279</v>
      </c>
    </row>
    <row r="57" spans="1:17" s="3" customFormat="1" ht="24">
      <c r="A57" s="160"/>
      <c r="B57" s="160"/>
      <c r="C57" s="32"/>
      <c r="D57" s="32"/>
      <c r="E57" s="171"/>
      <c r="F57" s="32"/>
      <c r="G57" s="363"/>
      <c r="H57" s="32"/>
      <c r="I57" s="192" t="s">
        <v>280</v>
      </c>
      <c r="J57" s="121" t="s">
        <v>2819</v>
      </c>
      <c r="K57" s="192" t="s">
        <v>281</v>
      </c>
      <c r="L57" s="121" t="s">
        <v>2819</v>
      </c>
      <c r="M57" s="141">
        <v>0</v>
      </c>
      <c r="N57" s="123">
        <v>0</v>
      </c>
      <c r="O57" s="123">
        <v>0</v>
      </c>
      <c r="P57" s="123">
        <v>0</v>
      </c>
      <c r="Q57" t="s">
        <v>3279</v>
      </c>
    </row>
    <row r="58" spans="1:17" s="3" customFormat="1" ht="36">
      <c r="A58" s="160"/>
      <c r="B58" s="160"/>
      <c r="C58" s="32"/>
      <c r="D58" s="32"/>
      <c r="E58" s="171"/>
      <c r="F58" s="32"/>
      <c r="G58" s="363"/>
      <c r="H58" s="32"/>
      <c r="I58" s="192" t="s">
        <v>282</v>
      </c>
      <c r="J58" s="121" t="s">
        <v>2819</v>
      </c>
      <c r="K58" s="192" t="s">
        <v>283</v>
      </c>
      <c r="L58" s="121" t="s">
        <v>2819</v>
      </c>
      <c r="M58" s="141">
        <v>0</v>
      </c>
      <c r="N58" s="123">
        <v>0</v>
      </c>
      <c r="O58" s="123">
        <v>0</v>
      </c>
      <c r="P58" s="123">
        <v>0</v>
      </c>
      <c r="Q58" t="s">
        <v>3279</v>
      </c>
    </row>
    <row r="59" spans="1:17" s="3" customFormat="1" ht="20.25" customHeight="1">
      <c r="A59" s="160"/>
      <c r="B59" s="160"/>
      <c r="C59" s="32"/>
      <c r="D59" s="32"/>
      <c r="E59" s="171"/>
      <c r="F59" s="32"/>
      <c r="G59" s="363"/>
      <c r="H59" s="32"/>
      <c r="I59" s="192" t="s">
        <v>284</v>
      </c>
      <c r="J59" s="121" t="s">
        <v>2941</v>
      </c>
      <c r="K59" s="192" t="s">
        <v>2774</v>
      </c>
      <c r="L59" s="121" t="s">
        <v>2942</v>
      </c>
      <c r="M59" s="123">
        <v>10000</v>
      </c>
      <c r="N59" s="123">
        <v>50</v>
      </c>
      <c r="O59" s="123">
        <v>10000</v>
      </c>
      <c r="P59" s="123">
        <v>10000</v>
      </c>
      <c r="Q59" t="s">
        <v>3279</v>
      </c>
    </row>
    <row r="60" spans="1:17" s="3" customFormat="1">
      <c r="A60" s="160"/>
      <c r="B60" s="160"/>
      <c r="C60" s="32"/>
      <c r="D60" s="32"/>
      <c r="E60" s="171"/>
      <c r="F60" s="32"/>
      <c r="G60" s="363"/>
      <c r="H60" s="32"/>
      <c r="I60" s="201"/>
      <c r="J60" s="201"/>
      <c r="K60" s="32"/>
      <c r="L60" s="32"/>
      <c r="M60" s="171"/>
      <c r="N60" s="32"/>
      <c r="O60" s="363"/>
      <c r="P60" s="32"/>
    </row>
    <row r="61" spans="1:17" s="3" customFormat="1">
      <c r="A61" s="160"/>
      <c r="B61" s="160"/>
      <c r="C61" s="32"/>
      <c r="D61" s="32"/>
      <c r="E61" s="171"/>
      <c r="F61" s="32"/>
      <c r="G61" s="363"/>
      <c r="H61" s="32"/>
      <c r="I61" s="112" t="s">
        <v>111</v>
      </c>
      <c r="J61" s="112"/>
      <c r="K61" s="193" t="s">
        <v>112</v>
      </c>
      <c r="L61" s="193"/>
      <c r="M61" s="145">
        <f>SUM(M11:M60)</f>
        <v>24780000</v>
      </c>
      <c r="N61" s="145">
        <f t="shared" ref="N61:P61" si="0">SUM(N11:N60)</f>
        <v>9568804</v>
      </c>
      <c r="O61" s="145">
        <f t="shared" si="0"/>
        <v>14060000</v>
      </c>
      <c r="P61" s="145">
        <f t="shared" si="0"/>
        <v>25460000</v>
      </c>
    </row>
    <row r="62" spans="1:17" s="3" customFormat="1">
      <c r="A62" s="160"/>
      <c r="B62" s="160"/>
      <c r="C62" s="32"/>
      <c r="D62" s="32"/>
      <c r="E62" s="171"/>
      <c r="F62" s="32"/>
      <c r="G62" s="363"/>
      <c r="H62" s="32"/>
      <c r="I62" s="160"/>
      <c r="J62" s="160"/>
      <c r="K62" s="32"/>
      <c r="L62" s="32"/>
      <c r="M62" s="171"/>
      <c r="N62" s="32"/>
      <c r="O62" s="363"/>
      <c r="P62" s="32"/>
    </row>
    <row r="63" spans="1:17" s="3" customFormat="1">
      <c r="A63" s="160"/>
      <c r="B63" s="160"/>
      <c r="C63" s="32"/>
      <c r="D63" s="32"/>
      <c r="E63" s="171"/>
      <c r="F63" s="32"/>
      <c r="G63" s="363"/>
      <c r="H63" s="32"/>
      <c r="I63" s="160"/>
      <c r="J63" s="160"/>
      <c r="K63" s="32"/>
      <c r="L63" s="32"/>
      <c r="M63" s="171"/>
      <c r="N63" s="256"/>
      <c r="O63" s="363"/>
      <c r="P63" s="32"/>
    </row>
    <row r="64" spans="1:17" s="3" customFormat="1">
      <c r="A64" s="160"/>
      <c r="B64" s="160"/>
      <c r="C64" s="32"/>
      <c r="D64" s="32"/>
      <c r="E64" s="171"/>
      <c r="F64" s="32"/>
      <c r="G64" s="363"/>
      <c r="H64" s="32"/>
      <c r="I64" s="160"/>
      <c r="J64" s="160"/>
      <c r="K64" s="32"/>
      <c r="L64" s="32"/>
      <c r="M64" s="171"/>
      <c r="N64" s="32"/>
      <c r="O64" s="363"/>
      <c r="P64" s="32"/>
    </row>
    <row r="65" spans="1:17" s="3" customFormat="1">
      <c r="A65" s="160"/>
      <c r="B65" s="160"/>
      <c r="C65" s="32"/>
      <c r="D65" s="32"/>
      <c r="E65" s="171"/>
      <c r="F65" s="32"/>
      <c r="G65" s="363"/>
      <c r="H65" s="32"/>
      <c r="I65" s="160"/>
      <c r="J65" s="160"/>
      <c r="K65" s="32"/>
      <c r="L65" s="32"/>
      <c r="M65" s="171"/>
      <c r="N65" s="32"/>
      <c r="O65" s="363"/>
      <c r="P65" s="32"/>
    </row>
    <row r="66" spans="1:17" s="3" customFormat="1">
      <c r="A66" s="160"/>
      <c r="B66" s="160"/>
      <c r="C66" s="32"/>
      <c r="D66" s="32"/>
      <c r="E66" s="171"/>
      <c r="F66" s="32"/>
      <c r="G66" s="363"/>
      <c r="H66" s="32"/>
      <c r="I66" s="160"/>
      <c r="J66" s="160"/>
      <c r="K66" s="32"/>
      <c r="L66" s="32"/>
      <c r="M66" s="171"/>
      <c r="N66" s="32"/>
      <c r="O66" s="363"/>
      <c r="P66" s="32"/>
    </row>
    <row r="67" spans="1:17" s="3" customFormat="1">
      <c r="A67" s="160"/>
      <c r="B67" s="160"/>
      <c r="C67" s="32"/>
      <c r="D67" s="32"/>
      <c r="E67" s="171"/>
      <c r="F67" s="32"/>
      <c r="G67" s="363"/>
      <c r="H67" s="32"/>
      <c r="I67" s="160"/>
      <c r="J67" s="160"/>
      <c r="K67" s="32"/>
      <c r="L67" s="32"/>
      <c r="M67" s="171"/>
      <c r="N67" s="32"/>
      <c r="O67" s="363"/>
      <c r="P67" s="32"/>
    </row>
    <row r="68" spans="1:17" s="3" customFormat="1">
      <c r="A68" s="160"/>
      <c r="B68" s="160"/>
      <c r="C68" s="32"/>
      <c r="D68" s="32"/>
      <c r="E68" s="171"/>
      <c r="F68" s="32"/>
      <c r="G68" s="363"/>
      <c r="H68" s="32"/>
      <c r="I68" s="160"/>
      <c r="J68" s="160"/>
      <c r="K68" s="32"/>
      <c r="L68" s="32"/>
      <c r="M68" s="171"/>
      <c r="N68" s="32"/>
      <c r="O68" s="363"/>
      <c r="P68" s="32"/>
    </row>
    <row r="69" spans="1:17" s="3" customFormat="1">
      <c r="A69" s="160"/>
      <c r="B69" s="160"/>
      <c r="C69" s="32"/>
      <c r="D69" s="32"/>
      <c r="E69" s="171"/>
      <c r="F69" s="32"/>
      <c r="G69" s="363"/>
      <c r="H69" s="32"/>
      <c r="I69" s="160"/>
      <c r="J69" s="160"/>
      <c r="K69" s="32"/>
      <c r="L69" s="32"/>
      <c r="M69" s="171"/>
      <c r="N69" s="32"/>
      <c r="O69" s="363"/>
      <c r="P69" s="32"/>
    </row>
    <row r="70" spans="1:17" s="3" customFormat="1">
      <c r="A70" s="160"/>
      <c r="B70" s="160"/>
      <c r="C70" s="32"/>
      <c r="D70" s="32"/>
      <c r="E70" s="171"/>
      <c r="F70" s="32"/>
      <c r="G70" s="363"/>
      <c r="H70" s="32"/>
      <c r="I70" s="160"/>
      <c r="J70" s="160"/>
      <c r="K70" s="32"/>
      <c r="L70" s="32"/>
      <c r="M70" s="171"/>
      <c r="N70" s="32"/>
      <c r="O70" s="363"/>
      <c r="P70" s="32"/>
      <c r="Q70" s="67"/>
    </row>
    <row r="71" spans="1:17" s="3" customFormat="1">
      <c r="A71" s="160"/>
      <c r="B71" s="160"/>
      <c r="C71" s="32"/>
      <c r="D71" s="32"/>
      <c r="E71" s="171"/>
      <c r="F71" s="32"/>
      <c r="G71" s="363"/>
      <c r="H71" s="32"/>
      <c r="I71" s="160"/>
      <c r="J71" s="160"/>
      <c r="K71" s="32"/>
      <c r="L71" s="32"/>
      <c r="M71" s="171"/>
      <c r="N71" s="32"/>
      <c r="O71" s="363"/>
      <c r="P71" s="32"/>
    </row>
    <row r="72" spans="1:17" s="3" customFormat="1">
      <c r="A72" s="160"/>
      <c r="B72" s="160"/>
      <c r="C72" s="32"/>
      <c r="D72" s="32"/>
      <c r="E72" s="171"/>
      <c r="F72" s="32"/>
      <c r="G72" s="363"/>
      <c r="H72" s="32"/>
      <c r="I72" s="160"/>
      <c r="J72" s="160"/>
      <c r="K72" s="32"/>
      <c r="L72" s="32"/>
      <c r="M72" s="171"/>
      <c r="N72" s="32"/>
      <c r="O72" s="363"/>
      <c r="P72" s="32"/>
    </row>
    <row r="73" spans="1:17" s="3" customFormat="1">
      <c r="A73" s="160"/>
      <c r="B73" s="160"/>
      <c r="C73" s="32"/>
      <c r="D73" s="32"/>
      <c r="E73" s="171"/>
      <c r="F73" s="32"/>
      <c r="G73" s="363"/>
      <c r="H73" s="32"/>
      <c r="I73" s="160"/>
      <c r="J73" s="160"/>
      <c r="K73" s="32"/>
      <c r="L73" s="32"/>
      <c r="M73" s="171"/>
      <c r="N73" s="32"/>
      <c r="O73" s="363"/>
      <c r="P73" s="32"/>
    </row>
    <row r="74" spans="1:17" s="3" customFormat="1">
      <c r="A74" s="160"/>
      <c r="B74" s="160"/>
      <c r="C74" s="32"/>
      <c r="D74" s="32"/>
      <c r="E74" s="171"/>
      <c r="F74" s="32"/>
      <c r="G74" s="363"/>
      <c r="H74" s="32"/>
      <c r="I74" s="160"/>
      <c r="J74" s="160"/>
      <c r="K74" s="32"/>
      <c r="L74" s="32"/>
      <c r="M74" s="171"/>
      <c r="N74" s="32"/>
      <c r="O74" s="363"/>
      <c r="P74" s="32"/>
    </row>
    <row r="75" spans="1:17" s="3" customFormat="1">
      <c r="A75" s="164"/>
      <c r="B75" s="164"/>
      <c r="C75" s="30"/>
      <c r="D75" s="30"/>
      <c r="E75" s="188"/>
      <c r="F75" s="30"/>
      <c r="G75" s="364"/>
      <c r="H75" s="30"/>
      <c r="I75" s="30"/>
      <c r="J75" s="30"/>
      <c r="K75" s="30"/>
      <c r="L75" s="30"/>
      <c r="M75" s="188"/>
      <c r="N75" s="393"/>
      <c r="O75" s="364"/>
      <c r="P75" s="30"/>
    </row>
    <row r="76" spans="1:17" s="3" customFormat="1">
      <c r="A76" s="162"/>
      <c r="B76" s="162"/>
      <c r="C76" s="102" t="s">
        <v>201</v>
      </c>
      <c r="D76" s="102"/>
      <c r="E76" s="145">
        <f t="shared" ref="E76:G76" si="1">SUM(E6:E75)</f>
        <v>1550000</v>
      </c>
      <c r="F76" s="145">
        <f t="shared" si="1"/>
        <v>2761189</v>
      </c>
      <c r="G76" s="145">
        <f t="shared" si="1"/>
        <v>3540000</v>
      </c>
      <c r="H76" s="145">
        <f>SUM(H6:H75)</f>
        <v>3670000</v>
      </c>
      <c r="I76" s="202"/>
      <c r="J76" s="202"/>
      <c r="K76" s="193" t="s">
        <v>113</v>
      </c>
      <c r="L76" s="193"/>
      <c r="M76" s="145">
        <f>M9+M61</f>
        <v>24780000</v>
      </c>
      <c r="N76" s="145">
        <f t="shared" ref="N76:P76" si="2">N9+N61</f>
        <v>9568804</v>
      </c>
      <c r="O76" s="145">
        <f t="shared" si="2"/>
        <v>14060000</v>
      </c>
      <c r="P76" s="145">
        <f t="shared" si="2"/>
        <v>25460000</v>
      </c>
    </row>
    <row r="77" spans="1:17" s="3" customFormat="1">
      <c r="A77" s="4"/>
      <c r="B77" s="4"/>
      <c r="E77" s="169"/>
      <c r="G77" s="375"/>
      <c r="H77" s="67"/>
      <c r="I77" s="91" t="s">
        <v>2186</v>
      </c>
      <c r="J77" s="612"/>
      <c r="K77" s="91"/>
      <c r="L77" s="612"/>
      <c r="M77" s="146"/>
      <c r="N77" s="91"/>
      <c r="O77" s="376"/>
      <c r="P77" s="91"/>
      <c r="Q77" s="53"/>
    </row>
    <row r="78" spans="1:17" s="3" customFormat="1">
      <c r="A78" s="4"/>
      <c r="B78" s="4"/>
      <c r="E78" s="169"/>
      <c r="G78" s="362"/>
      <c r="I78" s="4"/>
      <c r="J78" s="4"/>
      <c r="M78" s="174"/>
      <c r="O78" s="362"/>
    </row>
    <row r="79" spans="1:17" s="3" customFormat="1">
      <c r="A79" s="4"/>
      <c r="B79" s="4"/>
      <c r="E79" s="169"/>
      <c r="G79" s="362"/>
      <c r="I79" s="4"/>
      <c r="J79" s="4"/>
      <c r="M79" s="174"/>
      <c r="O79" s="362"/>
    </row>
    <row r="80" spans="1:17" s="3" customFormat="1">
      <c r="A80" s="4"/>
      <c r="B80" s="4"/>
      <c r="E80" s="169"/>
      <c r="G80" s="362"/>
      <c r="I80" s="4"/>
      <c r="J80" s="4"/>
      <c r="M80" s="174"/>
      <c r="N80" s="67"/>
      <c r="O80" s="362"/>
    </row>
    <row r="81" spans="1:16" s="3" customFormat="1">
      <c r="A81" s="4"/>
      <c r="B81" s="4"/>
      <c r="E81" s="169"/>
      <c r="G81" s="362"/>
      <c r="I81" s="4"/>
      <c r="J81" s="4"/>
      <c r="M81" s="174"/>
      <c r="N81" s="67"/>
      <c r="O81" s="362"/>
    </row>
    <row r="82" spans="1:16" s="3" customFormat="1">
      <c r="A82" s="4"/>
      <c r="B82" s="4"/>
      <c r="E82" s="169"/>
      <c r="G82" s="362"/>
      <c r="I82" s="4"/>
      <c r="J82" s="4"/>
      <c r="M82" s="174"/>
      <c r="O82" s="362"/>
    </row>
    <row r="83" spans="1:16" s="3" customFormat="1">
      <c r="A83" s="4"/>
      <c r="B83" s="4"/>
      <c r="E83" s="169"/>
      <c r="G83" s="362"/>
      <c r="I83" s="4"/>
      <c r="J83" s="4"/>
      <c r="M83" s="174"/>
      <c r="O83" s="362"/>
    </row>
    <row r="84" spans="1:16" s="3" customFormat="1">
      <c r="A84" s="4"/>
      <c r="B84" s="4"/>
      <c r="E84" s="169"/>
      <c r="G84" s="362"/>
      <c r="I84" s="4"/>
      <c r="J84" s="4"/>
      <c r="M84" s="174"/>
      <c r="O84" s="362"/>
    </row>
    <row r="85" spans="1:16" s="3" customFormat="1">
      <c r="A85" s="4"/>
      <c r="B85" s="4"/>
      <c r="E85" s="169"/>
      <c r="G85" s="362"/>
      <c r="I85" s="4"/>
      <c r="J85" s="4"/>
      <c r="M85" s="174"/>
      <c r="O85" s="362"/>
    </row>
    <row r="86" spans="1:16" s="3" customFormat="1">
      <c r="A86" s="4"/>
      <c r="B86" s="4"/>
      <c r="E86" s="169"/>
      <c r="G86" s="362"/>
      <c r="I86" s="4"/>
      <c r="J86" s="4"/>
      <c r="M86" s="174"/>
      <c r="O86" s="362"/>
    </row>
    <row r="87" spans="1:16" s="3" customFormat="1">
      <c r="A87" s="4"/>
      <c r="B87" s="4"/>
      <c r="E87" s="169"/>
      <c r="G87" s="362"/>
      <c r="I87" s="4"/>
      <c r="J87" s="4"/>
      <c r="M87" s="174"/>
      <c r="O87" s="362"/>
    </row>
    <row r="88" spans="1:16" s="3" customFormat="1">
      <c r="A88" s="62"/>
      <c r="B88" s="62"/>
      <c r="C88" s="19"/>
      <c r="D88" s="19"/>
      <c r="E88" s="212"/>
      <c r="F88" s="59"/>
      <c r="G88" s="59"/>
      <c r="H88" s="60"/>
      <c r="I88" s="4"/>
      <c r="J88" s="4"/>
      <c r="K88" s="64"/>
      <c r="L88" s="84"/>
      <c r="M88" s="176"/>
      <c r="N88" s="58"/>
      <c r="O88" s="58"/>
      <c r="P88" s="58"/>
    </row>
    <row r="89" spans="1:16" s="3" customFormat="1">
      <c r="A89" s="4"/>
      <c r="B89" s="4"/>
      <c r="E89" s="169"/>
      <c r="G89" s="362"/>
      <c r="I89" s="61"/>
      <c r="J89" s="61"/>
      <c r="M89" s="174"/>
      <c r="O89" s="362"/>
    </row>
    <row r="90" spans="1:16" s="3" customFormat="1">
      <c r="A90" s="4"/>
      <c r="B90" s="4"/>
      <c r="E90" s="169"/>
      <c r="G90" s="362"/>
      <c r="I90" s="4"/>
      <c r="J90" s="4"/>
      <c r="M90" s="174"/>
      <c r="O90" s="362"/>
    </row>
    <row r="91" spans="1:16" s="3" customFormat="1">
      <c r="A91" s="4"/>
      <c r="B91" s="4"/>
      <c r="E91" s="169"/>
      <c r="G91" s="362"/>
      <c r="I91" s="4"/>
      <c r="J91" s="4"/>
      <c r="M91" s="174"/>
      <c r="O91" s="362"/>
    </row>
    <row r="92" spans="1:16" s="3" customFormat="1">
      <c r="A92" s="4"/>
      <c r="B92" s="4"/>
      <c r="E92" s="169"/>
      <c r="G92" s="362"/>
      <c r="I92" s="4"/>
      <c r="J92" s="4"/>
      <c r="M92" s="174"/>
      <c r="O92" s="362"/>
    </row>
    <row r="93" spans="1:16" s="3" customFormat="1">
      <c r="A93" s="4"/>
      <c r="B93" s="4"/>
      <c r="E93" s="169"/>
      <c r="G93" s="362"/>
      <c r="I93" s="4"/>
      <c r="J93" s="4"/>
      <c r="M93" s="174"/>
      <c r="O93" s="362"/>
    </row>
    <row r="94" spans="1:16" s="3" customFormat="1">
      <c r="A94" s="4"/>
      <c r="B94" s="4"/>
      <c r="E94" s="169"/>
      <c r="G94" s="362"/>
      <c r="I94" s="4"/>
      <c r="J94" s="4"/>
      <c r="M94" s="174"/>
      <c r="O94" s="362"/>
    </row>
    <row r="95" spans="1:16" s="3" customFormat="1">
      <c r="A95" s="4"/>
      <c r="B95" s="4"/>
      <c r="E95" s="169"/>
      <c r="G95" s="362"/>
      <c r="I95" s="4"/>
      <c r="J95" s="4"/>
      <c r="M95" s="174"/>
      <c r="O95" s="362"/>
    </row>
    <row r="96" spans="1:16" s="3" customFormat="1">
      <c r="A96" s="4"/>
      <c r="B96" s="4"/>
      <c r="E96" s="169"/>
      <c r="G96" s="362"/>
      <c r="I96" s="4"/>
      <c r="J96" s="4"/>
      <c r="M96" s="174"/>
      <c r="O96" s="362"/>
    </row>
    <row r="97" spans="1:15" s="3" customFormat="1">
      <c r="A97" s="4"/>
      <c r="B97" s="4"/>
      <c r="E97" s="169"/>
      <c r="G97" s="362"/>
      <c r="I97" s="4"/>
      <c r="J97" s="4"/>
      <c r="M97" s="174"/>
      <c r="O97" s="362"/>
    </row>
    <row r="98" spans="1:15" s="3" customFormat="1">
      <c r="A98" s="4"/>
      <c r="B98" s="4"/>
      <c r="E98" s="169"/>
      <c r="G98" s="362"/>
      <c r="I98" s="4"/>
      <c r="J98" s="4"/>
      <c r="M98" s="174"/>
      <c r="O98" s="362"/>
    </row>
    <row r="99" spans="1:15" s="3" customFormat="1">
      <c r="A99" s="4"/>
      <c r="B99" s="4"/>
      <c r="E99" s="169"/>
      <c r="G99" s="362"/>
      <c r="I99" s="4"/>
      <c r="J99" s="4"/>
      <c r="M99" s="174"/>
      <c r="O99" s="362"/>
    </row>
    <row r="100" spans="1:15" s="3" customFormat="1">
      <c r="A100" s="4"/>
      <c r="B100" s="4"/>
      <c r="E100" s="169"/>
      <c r="G100" s="362"/>
      <c r="I100" s="4"/>
      <c r="J100" s="4"/>
      <c r="M100" s="174"/>
      <c r="O100" s="362"/>
    </row>
    <row r="101" spans="1:15" s="3" customFormat="1">
      <c r="A101" s="4"/>
      <c r="B101" s="4"/>
      <c r="E101" s="169"/>
      <c r="G101" s="362"/>
      <c r="I101" s="4"/>
      <c r="J101" s="4"/>
      <c r="M101" s="174"/>
      <c r="O101" s="362"/>
    </row>
    <row r="102" spans="1:15" s="3" customFormat="1">
      <c r="A102" s="4"/>
      <c r="B102" s="4"/>
      <c r="E102" s="169"/>
      <c r="G102" s="362"/>
      <c r="I102" s="4"/>
      <c r="J102" s="4"/>
      <c r="M102" s="174"/>
      <c r="O102" s="362"/>
    </row>
    <row r="103" spans="1:15" s="3" customFormat="1">
      <c r="A103" s="4"/>
      <c r="B103" s="4"/>
      <c r="E103" s="169"/>
      <c r="G103" s="362"/>
      <c r="I103" s="4"/>
      <c r="J103" s="4"/>
      <c r="M103" s="174"/>
      <c r="O103" s="362"/>
    </row>
    <row r="104" spans="1:15" s="3" customFormat="1">
      <c r="A104" s="4"/>
      <c r="B104" s="4"/>
      <c r="E104" s="169"/>
      <c r="G104" s="362"/>
      <c r="I104" s="4"/>
      <c r="J104" s="4"/>
      <c r="M104" s="174"/>
      <c r="O104" s="362"/>
    </row>
    <row r="105" spans="1:15" s="3" customFormat="1">
      <c r="A105" s="4"/>
      <c r="B105" s="4"/>
      <c r="E105" s="169"/>
      <c r="G105" s="362"/>
      <c r="I105" s="4"/>
      <c r="J105" s="4"/>
      <c r="M105" s="174"/>
      <c r="O105" s="362"/>
    </row>
    <row r="106" spans="1:15" s="3" customFormat="1">
      <c r="A106" s="4"/>
      <c r="B106" s="4"/>
      <c r="E106" s="169"/>
      <c r="G106" s="362"/>
      <c r="I106" s="4"/>
      <c r="J106" s="4"/>
      <c r="M106" s="174"/>
      <c r="O106" s="362"/>
    </row>
    <row r="107" spans="1:15" s="3" customFormat="1">
      <c r="A107" s="4"/>
      <c r="B107" s="4"/>
      <c r="E107" s="169"/>
      <c r="G107" s="362"/>
      <c r="I107" s="4"/>
      <c r="J107" s="4"/>
      <c r="M107" s="174"/>
      <c r="O107" s="362"/>
    </row>
    <row r="108" spans="1:15" s="3" customFormat="1">
      <c r="A108" s="4"/>
      <c r="B108" s="4"/>
      <c r="E108" s="169"/>
      <c r="G108" s="362"/>
      <c r="I108" s="4"/>
      <c r="J108" s="4"/>
      <c r="M108" s="174"/>
      <c r="O108" s="362"/>
    </row>
    <row r="109" spans="1:15" s="3" customFormat="1">
      <c r="A109" s="4"/>
      <c r="B109" s="4"/>
      <c r="E109" s="169"/>
      <c r="G109" s="362"/>
      <c r="I109" s="4"/>
      <c r="J109" s="4"/>
      <c r="M109" s="174"/>
      <c r="O109" s="362"/>
    </row>
    <row r="110" spans="1:15" s="3" customFormat="1">
      <c r="A110" s="4"/>
      <c r="B110" s="4"/>
      <c r="E110" s="169"/>
      <c r="G110" s="362"/>
      <c r="I110" s="4"/>
      <c r="J110" s="4"/>
      <c r="M110" s="174"/>
      <c r="O110" s="362"/>
    </row>
    <row r="111" spans="1:15" s="3" customFormat="1">
      <c r="A111" s="4"/>
      <c r="B111" s="4"/>
      <c r="E111" s="169"/>
      <c r="G111" s="362"/>
      <c r="I111" s="4"/>
      <c r="J111" s="4"/>
      <c r="M111" s="174"/>
      <c r="O111" s="362"/>
    </row>
    <row r="112" spans="1:15" s="3" customFormat="1">
      <c r="A112" s="4"/>
      <c r="B112" s="4"/>
      <c r="E112" s="169"/>
      <c r="G112" s="362"/>
      <c r="I112" s="4"/>
      <c r="J112" s="4"/>
      <c r="M112" s="174"/>
      <c r="O112" s="362"/>
    </row>
    <row r="113" spans="1:15" s="3" customFormat="1">
      <c r="A113" s="4"/>
      <c r="B113" s="4"/>
      <c r="E113" s="169"/>
      <c r="G113" s="362"/>
      <c r="I113" s="4"/>
      <c r="J113" s="4"/>
      <c r="M113" s="174"/>
      <c r="O113" s="362"/>
    </row>
    <row r="114" spans="1:15" s="3" customFormat="1">
      <c r="A114" s="4"/>
      <c r="B114" s="4"/>
      <c r="E114" s="169"/>
      <c r="G114" s="362"/>
      <c r="I114" s="4"/>
      <c r="J114" s="4"/>
      <c r="M114" s="174"/>
      <c r="O114" s="362"/>
    </row>
    <row r="115" spans="1:15" s="3" customFormat="1">
      <c r="A115" s="4"/>
      <c r="B115" s="4"/>
      <c r="E115" s="169"/>
      <c r="G115" s="362"/>
      <c r="I115" s="4"/>
      <c r="J115" s="4"/>
      <c r="M115" s="174"/>
      <c r="O115" s="362"/>
    </row>
    <row r="116" spans="1:15" s="3" customFormat="1">
      <c r="A116" s="4"/>
      <c r="B116" s="4"/>
      <c r="E116" s="169"/>
      <c r="G116" s="362"/>
      <c r="I116" s="4"/>
      <c r="J116" s="4"/>
      <c r="M116" s="174"/>
      <c r="O116" s="362"/>
    </row>
    <row r="117" spans="1:15" s="3" customFormat="1">
      <c r="A117" s="4"/>
      <c r="B117" s="4"/>
      <c r="E117" s="169"/>
      <c r="G117" s="362"/>
      <c r="I117" s="4"/>
      <c r="J117" s="4"/>
      <c r="M117" s="174"/>
      <c r="O117" s="362"/>
    </row>
    <row r="118" spans="1:15" s="3" customFormat="1">
      <c r="A118" s="4"/>
      <c r="B118" s="4"/>
      <c r="E118" s="169"/>
      <c r="G118" s="362"/>
      <c r="I118" s="4"/>
      <c r="J118" s="4"/>
      <c r="M118" s="174"/>
      <c r="O118" s="362"/>
    </row>
    <row r="119" spans="1:15" s="3" customFormat="1">
      <c r="A119" s="4"/>
      <c r="B119" s="4"/>
      <c r="E119" s="169"/>
      <c r="G119" s="362"/>
      <c r="I119" s="4"/>
      <c r="J119" s="4"/>
      <c r="M119" s="174"/>
      <c r="O119" s="362"/>
    </row>
    <row r="120" spans="1:15" s="3" customFormat="1">
      <c r="A120" s="4"/>
      <c r="B120" s="4"/>
      <c r="E120" s="169"/>
      <c r="G120" s="362"/>
      <c r="I120" s="4"/>
      <c r="J120" s="4"/>
      <c r="M120" s="174"/>
      <c r="O120" s="362"/>
    </row>
    <row r="121" spans="1:15" s="3" customFormat="1">
      <c r="A121" s="4"/>
      <c r="B121" s="4"/>
      <c r="E121" s="169"/>
      <c r="G121" s="362"/>
      <c r="I121" s="4"/>
      <c r="J121" s="4"/>
      <c r="M121" s="174"/>
      <c r="O121" s="362"/>
    </row>
    <row r="122" spans="1:15" s="3" customFormat="1">
      <c r="A122" s="4"/>
      <c r="B122" s="4"/>
      <c r="E122" s="169"/>
      <c r="G122" s="362"/>
      <c r="I122" s="4"/>
      <c r="J122" s="4"/>
      <c r="M122" s="174"/>
      <c r="O122" s="362"/>
    </row>
    <row r="123" spans="1:15" s="3" customFormat="1">
      <c r="A123" s="4"/>
      <c r="B123" s="4"/>
      <c r="E123" s="169"/>
      <c r="G123" s="362"/>
      <c r="I123" s="4"/>
      <c r="J123" s="4"/>
      <c r="M123" s="174"/>
      <c r="O123" s="362"/>
    </row>
    <row r="124" spans="1:15" s="3" customFormat="1">
      <c r="A124" s="4"/>
      <c r="B124" s="4"/>
      <c r="E124" s="169"/>
      <c r="G124" s="362"/>
      <c r="I124" s="4"/>
      <c r="J124" s="4"/>
      <c r="M124" s="174"/>
      <c r="O124" s="362"/>
    </row>
    <row r="125" spans="1:15" s="3" customFormat="1">
      <c r="A125" s="4"/>
      <c r="B125" s="4"/>
      <c r="E125" s="169"/>
      <c r="G125" s="362"/>
      <c r="I125" s="4"/>
      <c r="J125" s="4"/>
      <c r="M125" s="174"/>
      <c r="O125" s="362"/>
    </row>
    <row r="126" spans="1:15" s="3" customFormat="1">
      <c r="A126" s="4"/>
      <c r="B126" s="4"/>
      <c r="E126" s="169"/>
      <c r="G126" s="362"/>
      <c r="I126" s="4"/>
      <c r="J126" s="4"/>
      <c r="M126" s="174"/>
      <c r="O126" s="362"/>
    </row>
    <row r="127" spans="1:15" s="3" customFormat="1">
      <c r="A127" s="4"/>
      <c r="B127" s="4"/>
      <c r="E127" s="169"/>
      <c r="G127" s="362"/>
      <c r="I127" s="4"/>
      <c r="J127" s="4"/>
      <c r="M127" s="174"/>
      <c r="O127" s="362"/>
    </row>
    <row r="128" spans="1:15" s="3" customFormat="1">
      <c r="A128" s="4"/>
      <c r="B128" s="4"/>
      <c r="E128" s="169"/>
      <c r="G128" s="362"/>
      <c r="I128" s="4"/>
      <c r="J128" s="4"/>
      <c r="M128" s="174"/>
      <c r="O128" s="362"/>
    </row>
    <row r="129" spans="1:15" s="3" customFormat="1">
      <c r="A129" s="4"/>
      <c r="B129" s="4"/>
      <c r="E129" s="169"/>
      <c r="G129" s="362"/>
      <c r="I129" s="4"/>
      <c r="J129" s="4"/>
      <c r="M129" s="174"/>
      <c r="O129" s="362"/>
    </row>
    <row r="130" spans="1:15" s="3" customFormat="1">
      <c r="A130" s="4"/>
      <c r="B130" s="4"/>
      <c r="E130" s="169"/>
      <c r="G130" s="362"/>
      <c r="I130" s="4"/>
      <c r="J130" s="4"/>
      <c r="M130" s="174"/>
      <c r="O130" s="362"/>
    </row>
    <row r="131" spans="1:15" s="3" customFormat="1">
      <c r="A131" s="4"/>
      <c r="B131" s="4"/>
      <c r="E131" s="169"/>
      <c r="G131" s="362"/>
      <c r="I131" s="4"/>
      <c r="J131" s="4"/>
      <c r="M131" s="174"/>
      <c r="O131" s="362"/>
    </row>
    <row r="132" spans="1:15" s="3" customFormat="1">
      <c r="A132" s="4"/>
      <c r="B132" s="4"/>
      <c r="E132" s="169"/>
      <c r="G132" s="362"/>
      <c r="I132" s="4"/>
      <c r="J132" s="4"/>
      <c r="M132" s="174"/>
      <c r="O132" s="362"/>
    </row>
    <row r="133" spans="1:15" s="3" customFormat="1">
      <c r="A133" s="4"/>
      <c r="B133" s="4"/>
      <c r="E133" s="169"/>
      <c r="G133" s="362"/>
      <c r="I133" s="4"/>
      <c r="J133" s="4"/>
      <c r="M133" s="174"/>
      <c r="O133" s="362"/>
    </row>
    <row r="134" spans="1:15" s="3" customFormat="1">
      <c r="A134" s="4"/>
      <c r="B134" s="4"/>
      <c r="E134" s="169"/>
      <c r="G134" s="362"/>
      <c r="I134" s="4"/>
      <c r="J134" s="4"/>
      <c r="M134" s="174"/>
      <c r="O134" s="362"/>
    </row>
    <row r="135" spans="1:15" s="3" customFormat="1">
      <c r="A135" s="4"/>
      <c r="B135" s="4"/>
      <c r="E135" s="169"/>
      <c r="G135" s="362"/>
      <c r="I135" s="4"/>
      <c r="J135" s="4"/>
      <c r="M135" s="174"/>
      <c r="O135" s="362"/>
    </row>
    <row r="136" spans="1:15" s="3" customFormat="1">
      <c r="A136" s="4"/>
      <c r="B136" s="4"/>
      <c r="E136" s="169"/>
      <c r="G136" s="362"/>
      <c r="I136" s="4"/>
      <c r="J136" s="4"/>
      <c r="M136" s="174"/>
      <c r="O136" s="362"/>
    </row>
    <row r="137" spans="1:15" s="3" customFormat="1">
      <c r="A137" s="4"/>
      <c r="B137" s="4"/>
      <c r="E137" s="169"/>
      <c r="G137" s="362"/>
      <c r="I137" s="4"/>
      <c r="J137" s="4"/>
      <c r="M137" s="174"/>
      <c r="O137" s="362"/>
    </row>
    <row r="138" spans="1:15" s="3" customFormat="1">
      <c r="A138" s="4"/>
      <c r="B138" s="4"/>
      <c r="E138" s="169"/>
      <c r="G138" s="362"/>
      <c r="I138" s="4"/>
      <c r="J138" s="4"/>
      <c r="M138" s="174"/>
      <c r="O138" s="362"/>
    </row>
    <row r="139" spans="1:15" s="3" customFormat="1">
      <c r="A139" s="4"/>
      <c r="B139" s="4"/>
      <c r="E139" s="169"/>
      <c r="G139" s="362"/>
      <c r="I139" s="4"/>
      <c r="J139" s="4"/>
      <c r="M139" s="174"/>
      <c r="O139" s="36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53" right="7.874015748031496E-2" top="0.39" bottom="0.55118110236220474" header="0.31496062992125984" footer="0.31496062992125984"/>
  <pageSetup paperSize="9" scale="95" firstPageNumber="14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92"/>
  <sheetViews>
    <sheetView topLeftCell="D4" workbookViewId="0">
      <selection activeCell="L13" sqref="L13"/>
    </sheetView>
  </sheetViews>
  <sheetFormatPr defaultRowHeight="15"/>
  <cols>
    <col min="1" max="1" width="6.7109375" style="2" customWidth="1"/>
    <col min="2" max="2" width="7.28515625" style="2" customWidth="1"/>
    <col min="3" max="3" width="17" customWidth="1"/>
    <col min="4" max="4" width="20.140625" customWidth="1"/>
    <col min="5" max="5" width="9.42578125" customWidth="1"/>
    <col min="6" max="6" width="10.5703125" customWidth="1"/>
    <col min="7" max="7" width="11.85546875" style="107" customWidth="1"/>
    <col min="8" max="8" width="12.140625" style="436" customWidth="1"/>
    <col min="9" max="9" width="9.28515625" style="2" customWidth="1"/>
    <col min="10" max="10" width="7.5703125" style="2" customWidth="1"/>
    <col min="11" max="12" width="24.7109375" customWidth="1"/>
    <col min="13" max="13" width="9.7109375" customWidth="1"/>
    <col min="14" max="14" width="9.42578125" customWidth="1"/>
    <col min="15" max="15" width="10.140625" style="107" customWidth="1"/>
    <col min="16" max="16" width="12" style="436" customWidth="1"/>
  </cols>
  <sheetData>
    <row r="1" spans="1:17" ht="18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6" customHeight="1">
      <c r="A2" s="849" t="s">
        <v>3458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6.149999999999999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s="532" customFormat="1" ht="43.5" customHeight="1">
      <c r="A4" s="641" t="s">
        <v>2</v>
      </c>
      <c r="B4" s="641" t="s">
        <v>2795</v>
      </c>
      <c r="C4" s="641" t="s">
        <v>2309</v>
      </c>
      <c r="D4" s="641" t="s">
        <v>2796</v>
      </c>
      <c r="E4" s="641" t="s">
        <v>2793</v>
      </c>
      <c r="F4" s="641" t="s">
        <v>3083</v>
      </c>
      <c r="G4" s="641" t="s">
        <v>3097</v>
      </c>
      <c r="H4" s="641" t="s">
        <v>2771</v>
      </c>
      <c r="I4" s="642" t="s">
        <v>2</v>
      </c>
      <c r="J4" s="641" t="s">
        <v>2795</v>
      </c>
      <c r="K4" s="641" t="s">
        <v>2309</v>
      </c>
      <c r="L4" s="641" t="s">
        <v>2796</v>
      </c>
      <c r="M4" s="641" t="s">
        <v>2794</v>
      </c>
      <c r="N4" s="641" t="s">
        <v>3084</v>
      </c>
      <c r="O4" s="641" t="s">
        <v>2775</v>
      </c>
      <c r="P4" s="641" t="s">
        <v>2771</v>
      </c>
    </row>
    <row r="5" spans="1:17" ht="24.6" customHeight="1">
      <c r="A5" s="46" t="s">
        <v>1391</v>
      </c>
      <c r="B5" s="46"/>
      <c r="C5" s="643" t="s">
        <v>1392</v>
      </c>
      <c r="D5" s="46"/>
      <c r="E5" s="46"/>
      <c r="F5" s="151"/>
      <c r="G5" s="151"/>
      <c r="H5" s="152"/>
      <c r="I5" s="427" t="s">
        <v>1394</v>
      </c>
      <c r="J5" s="427"/>
      <c r="K5" s="196" t="s">
        <v>2126</v>
      </c>
      <c r="L5" s="196"/>
      <c r="M5" s="196"/>
      <c r="N5" s="191"/>
      <c r="O5" s="191"/>
      <c r="P5" s="191"/>
    </row>
    <row r="6" spans="1:17">
      <c r="A6" s="121" t="s">
        <v>285</v>
      </c>
      <c r="B6" s="121" t="s">
        <v>2943</v>
      </c>
      <c r="C6" s="121" t="s">
        <v>286</v>
      </c>
      <c r="D6" s="121" t="s">
        <v>286</v>
      </c>
      <c r="E6" s="205">
        <v>0</v>
      </c>
      <c r="F6" s="182">
        <v>0</v>
      </c>
      <c r="G6" s="123">
        <v>0</v>
      </c>
      <c r="H6" s="654">
        <v>0</v>
      </c>
      <c r="I6" s="422" t="s">
        <v>299</v>
      </c>
      <c r="J6" s="121" t="s">
        <v>2815</v>
      </c>
      <c r="K6" s="205" t="s">
        <v>300</v>
      </c>
      <c r="L6" s="121" t="s">
        <v>2853</v>
      </c>
      <c r="M6" s="205">
        <v>0</v>
      </c>
      <c r="N6" s="205">
        <v>0</v>
      </c>
      <c r="O6" s="205">
        <v>0</v>
      </c>
      <c r="P6" s="205">
        <v>0</v>
      </c>
      <c r="Q6" s="15" t="s">
        <v>3278</v>
      </c>
    </row>
    <row r="7" spans="1:17">
      <c r="A7" s="153" t="s">
        <v>287</v>
      </c>
      <c r="B7" s="121" t="s">
        <v>2798</v>
      </c>
      <c r="C7" s="154" t="s">
        <v>288</v>
      </c>
      <c r="D7" s="121" t="s">
        <v>12</v>
      </c>
      <c r="E7" s="123">
        <v>100000</v>
      </c>
      <c r="F7" s="123">
        <v>91220</v>
      </c>
      <c r="G7" s="123">
        <v>100000</v>
      </c>
      <c r="H7" s="654">
        <v>100000</v>
      </c>
      <c r="I7" s="422" t="s">
        <v>301</v>
      </c>
      <c r="J7" s="121" t="s">
        <v>2816</v>
      </c>
      <c r="K7" s="205" t="s">
        <v>34</v>
      </c>
      <c r="L7" s="121" t="s">
        <v>2854</v>
      </c>
      <c r="M7" s="205">
        <v>0</v>
      </c>
      <c r="N7" s="205">
        <v>0</v>
      </c>
      <c r="O7" s="205">
        <v>0</v>
      </c>
      <c r="P7" s="205">
        <v>1000000</v>
      </c>
      <c r="Q7" s="15" t="s">
        <v>3278</v>
      </c>
    </row>
    <row r="8" spans="1:17" ht="15" customHeight="1">
      <c r="A8" s="153" t="s">
        <v>2466</v>
      </c>
      <c r="B8" s="121" t="s">
        <v>2819</v>
      </c>
      <c r="C8" s="154" t="s">
        <v>2467</v>
      </c>
      <c r="D8" s="121" t="s">
        <v>2819</v>
      </c>
      <c r="E8" s="205">
        <v>0</v>
      </c>
      <c r="F8" s="123">
        <v>0</v>
      </c>
      <c r="G8" s="123">
        <v>0</v>
      </c>
      <c r="H8" s="654">
        <v>0</v>
      </c>
      <c r="I8" s="422" t="s">
        <v>302</v>
      </c>
      <c r="J8" s="121" t="s">
        <v>2946</v>
      </c>
      <c r="K8" s="205" t="s">
        <v>2568</v>
      </c>
      <c r="L8" s="121" t="s">
        <v>2568</v>
      </c>
      <c r="M8" s="205">
        <v>600000000</v>
      </c>
      <c r="N8" s="205">
        <v>0</v>
      </c>
      <c r="O8" s="205">
        <v>100000000</v>
      </c>
      <c r="P8" s="205">
        <v>500000000</v>
      </c>
      <c r="Q8" s="15" t="s">
        <v>3278</v>
      </c>
    </row>
    <row r="9" spans="1:17" ht="15" customHeight="1">
      <c r="A9" s="153" t="s">
        <v>289</v>
      </c>
      <c r="B9" s="121" t="s">
        <v>2800</v>
      </c>
      <c r="C9" s="154" t="s">
        <v>290</v>
      </c>
      <c r="D9" s="121" t="s">
        <v>2811</v>
      </c>
      <c r="E9" s="123">
        <v>50000</v>
      </c>
      <c r="F9" s="123">
        <v>1188270</v>
      </c>
      <c r="G9" s="123">
        <v>1200000</v>
      </c>
      <c r="H9" s="654">
        <v>1200000</v>
      </c>
      <c r="I9" s="422" t="s">
        <v>303</v>
      </c>
      <c r="J9" s="121" t="s">
        <v>2947</v>
      </c>
      <c r="K9" s="205" t="s">
        <v>2565</v>
      </c>
      <c r="L9" s="121" t="s">
        <v>2948</v>
      </c>
      <c r="M9" s="205">
        <v>25000000</v>
      </c>
      <c r="N9" s="205">
        <v>365172</v>
      </c>
      <c r="O9" s="205">
        <v>1000000</v>
      </c>
      <c r="P9" s="205">
        <v>70000000</v>
      </c>
      <c r="Q9" s="15" t="s">
        <v>3278</v>
      </c>
    </row>
    <row r="10" spans="1:17">
      <c r="A10" s="153" t="s">
        <v>291</v>
      </c>
      <c r="B10" s="121" t="s">
        <v>2944</v>
      </c>
      <c r="C10" s="154" t="s">
        <v>292</v>
      </c>
      <c r="D10" s="121" t="s">
        <v>292</v>
      </c>
      <c r="E10" s="123">
        <v>50000</v>
      </c>
      <c r="F10" s="123">
        <v>0</v>
      </c>
      <c r="G10" s="123">
        <v>10000</v>
      </c>
      <c r="H10" s="654">
        <v>10000</v>
      </c>
      <c r="I10" s="422" t="s">
        <v>304</v>
      </c>
      <c r="J10" s="121" t="s">
        <v>2949</v>
      </c>
      <c r="K10" s="205" t="s">
        <v>2566</v>
      </c>
      <c r="L10" s="121" t="s">
        <v>2950</v>
      </c>
      <c r="M10" s="205">
        <v>10000000</v>
      </c>
      <c r="N10" s="205">
        <v>0</v>
      </c>
      <c r="O10" s="205">
        <v>100000</v>
      </c>
      <c r="P10" s="205">
        <v>10000000</v>
      </c>
      <c r="Q10" s="15" t="s">
        <v>3278</v>
      </c>
    </row>
    <row r="11" spans="1:17" ht="17.25" customHeight="1">
      <c r="A11" s="153" t="s">
        <v>293</v>
      </c>
      <c r="B11" s="121" t="s">
        <v>2945</v>
      </c>
      <c r="C11" s="154" t="s">
        <v>294</v>
      </c>
      <c r="D11" s="121" t="s">
        <v>294</v>
      </c>
      <c r="E11" s="123">
        <v>10000</v>
      </c>
      <c r="F11" s="123">
        <v>0</v>
      </c>
      <c r="G11" s="123">
        <v>0</v>
      </c>
      <c r="H11" s="654">
        <v>0</v>
      </c>
      <c r="I11" s="422" t="s">
        <v>311</v>
      </c>
      <c r="J11" s="121" t="s">
        <v>2951</v>
      </c>
      <c r="K11" s="205" t="s">
        <v>2567</v>
      </c>
      <c r="L11" s="121" t="s">
        <v>2952</v>
      </c>
      <c r="M11" s="205">
        <v>2000000</v>
      </c>
      <c r="N11" s="205">
        <v>422526</v>
      </c>
      <c r="O11" s="205">
        <v>700000</v>
      </c>
      <c r="P11" s="205">
        <v>5000000</v>
      </c>
      <c r="Q11" s="15" t="s">
        <v>3278</v>
      </c>
    </row>
    <row r="12" spans="1:17">
      <c r="A12" s="153" t="s">
        <v>295</v>
      </c>
      <c r="B12" s="121" t="s">
        <v>3236</v>
      </c>
      <c r="C12" s="154" t="s">
        <v>296</v>
      </c>
      <c r="D12" s="121" t="s">
        <v>296</v>
      </c>
      <c r="E12" s="123">
        <v>50000</v>
      </c>
      <c r="F12" s="123">
        <v>10000</v>
      </c>
      <c r="G12" s="123">
        <v>30000</v>
      </c>
      <c r="H12" s="654">
        <v>50000</v>
      </c>
      <c r="I12" s="422" t="s">
        <v>312</v>
      </c>
      <c r="J12" s="121" t="s">
        <v>2953</v>
      </c>
      <c r="K12" s="205" t="s">
        <v>2656</v>
      </c>
      <c r="L12" s="121" t="s">
        <v>2954</v>
      </c>
      <c r="M12" s="205">
        <v>15000000</v>
      </c>
      <c r="N12" s="205">
        <v>1985569</v>
      </c>
      <c r="O12" s="205">
        <v>2500000</v>
      </c>
      <c r="P12" s="205">
        <v>0</v>
      </c>
      <c r="Q12" s="15" t="s">
        <v>3278</v>
      </c>
    </row>
    <row r="13" spans="1:17" ht="24">
      <c r="A13" s="153" t="s">
        <v>297</v>
      </c>
      <c r="B13" s="121" t="s">
        <v>3236</v>
      </c>
      <c r="C13" s="154" t="s">
        <v>298</v>
      </c>
      <c r="D13" s="121" t="s">
        <v>3237</v>
      </c>
      <c r="E13" s="205">
        <v>0</v>
      </c>
      <c r="F13" s="123">
        <v>70510</v>
      </c>
      <c r="G13" s="123">
        <v>100000</v>
      </c>
      <c r="H13" s="654">
        <v>100000</v>
      </c>
      <c r="I13" s="422" t="s">
        <v>313</v>
      </c>
      <c r="J13" s="121" t="s">
        <v>2955</v>
      </c>
      <c r="K13" s="205" t="s">
        <v>1395</v>
      </c>
      <c r="L13" s="121" t="s">
        <v>2948</v>
      </c>
      <c r="M13" s="205">
        <v>8000000</v>
      </c>
      <c r="N13" s="205">
        <v>530126</v>
      </c>
      <c r="O13" s="205">
        <v>800000</v>
      </c>
      <c r="P13" s="205">
        <v>0</v>
      </c>
      <c r="Q13" s="15" t="s">
        <v>3278</v>
      </c>
    </row>
    <row r="14" spans="1:17" ht="24">
      <c r="A14" s="186"/>
      <c r="B14" s="186"/>
      <c r="C14" s="123"/>
      <c r="D14" s="123"/>
      <c r="E14" s="158"/>
      <c r="F14" s="123"/>
      <c r="G14" s="123"/>
      <c r="H14" s="123"/>
      <c r="I14" s="422" t="s">
        <v>314</v>
      </c>
      <c r="J14" s="121" t="s">
        <v>2819</v>
      </c>
      <c r="K14" s="205" t="s">
        <v>1393</v>
      </c>
      <c r="L14" s="121" t="s">
        <v>2819</v>
      </c>
      <c r="M14" s="205">
        <v>0</v>
      </c>
      <c r="N14" s="205">
        <v>0</v>
      </c>
      <c r="O14" s="205">
        <v>0</v>
      </c>
      <c r="P14" s="205">
        <v>0</v>
      </c>
      <c r="Q14" s="15" t="s">
        <v>3278</v>
      </c>
    </row>
    <row r="15" spans="1:17" ht="24">
      <c r="A15" s="184"/>
      <c r="B15" s="184"/>
      <c r="C15" s="154"/>
      <c r="D15" s="154"/>
      <c r="E15" s="154"/>
      <c r="F15" s="123"/>
      <c r="G15" s="123"/>
      <c r="H15" s="123"/>
      <c r="I15" s="422" t="s">
        <v>315</v>
      </c>
      <c r="J15" s="121" t="s">
        <v>2956</v>
      </c>
      <c r="K15" s="205" t="s">
        <v>316</v>
      </c>
      <c r="L15" s="121" t="s">
        <v>2952</v>
      </c>
      <c r="M15" s="205">
        <v>5000000</v>
      </c>
      <c r="N15" s="205">
        <v>599819</v>
      </c>
      <c r="O15" s="205">
        <v>600000</v>
      </c>
      <c r="P15" s="205">
        <v>1000000</v>
      </c>
      <c r="Q15" s="15" t="s">
        <v>3278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422" t="s">
        <v>317</v>
      </c>
      <c r="J16" s="121" t="s">
        <v>2957</v>
      </c>
      <c r="K16" s="205" t="s">
        <v>318</v>
      </c>
      <c r="L16" s="121" t="s">
        <v>2958</v>
      </c>
      <c r="M16" s="205">
        <v>500000</v>
      </c>
      <c r="N16" s="205">
        <v>0</v>
      </c>
      <c r="O16" s="205">
        <v>100000</v>
      </c>
      <c r="P16" s="205">
        <v>3000000</v>
      </c>
      <c r="Q16" s="15" t="s">
        <v>3278</v>
      </c>
    </row>
    <row r="17" spans="1:17" ht="24">
      <c r="A17" s="159"/>
      <c r="B17" s="159"/>
      <c r="C17" s="118"/>
      <c r="D17" s="118"/>
      <c r="E17" s="118"/>
      <c r="F17" s="118"/>
      <c r="G17" s="126"/>
      <c r="H17" s="126"/>
      <c r="I17" s="422" t="s">
        <v>319</v>
      </c>
      <c r="J17" s="121" t="s">
        <v>2947</v>
      </c>
      <c r="K17" s="205" t="s">
        <v>320</v>
      </c>
      <c r="L17" s="121" t="s">
        <v>2948</v>
      </c>
      <c r="M17" s="205">
        <v>4800000</v>
      </c>
      <c r="N17" s="205">
        <v>888654</v>
      </c>
      <c r="O17" s="205">
        <v>1200000</v>
      </c>
      <c r="P17" s="205">
        <v>0</v>
      </c>
      <c r="Q17" s="15" t="s">
        <v>3278</v>
      </c>
    </row>
    <row r="18" spans="1:17">
      <c r="A18" s="159"/>
      <c r="B18" s="159"/>
      <c r="C18" s="118"/>
      <c r="D18" s="118"/>
      <c r="E18" s="118"/>
      <c r="F18" s="118"/>
      <c r="G18" s="126"/>
      <c r="H18" s="126"/>
      <c r="I18" s="422" t="s">
        <v>2228</v>
      </c>
      <c r="J18" s="121" t="s">
        <v>2819</v>
      </c>
      <c r="K18" s="205" t="s">
        <v>2229</v>
      </c>
      <c r="L18" s="121" t="s">
        <v>2819</v>
      </c>
      <c r="M18" s="205">
        <v>0</v>
      </c>
      <c r="N18" s="205">
        <v>0</v>
      </c>
      <c r="O18" s="205">
        <v>0</v>
      </c>
      <c r="P18" s="205">
        <v>0</v>
      </c>
      <c r="Q18" s="15" t="s">
        <v>3278</v>
      </c>
    </row>
    <row r="19" spans="1:17" ht="15" customHeight="1">
      <c r="A19" s="159"/>
      <c r="B19" s="159"/>
      <c r="C19" s="118"/>
      <c r="D19" s="118"/>
      <c r="E19" s="118"/>
      <c r="F19" s="118"/>
      <c r="G19" s="126"/>
      <c r="H19" s="126"/>
      <c r="I19" s="422" t="s">
        <v>305</v>
      </c>
      <c r="J19" s="121" t="s">
        <v>2953</v>
      </c>
      <c r="K19" s="205" t="s">
        <v>306</v>
      </c>
      <c r="L19" s="121" t="s">
        <v>2954</v>
      </c>
      <c r="M19" s="205">
        <v>0</v>
      </c>
      <c r="N19" s="205">
        <v>0</v>
      </c>
      <c r="O19" s="205">
        <v>0</v>
      </c>
      <c r="P19" s="205">
        <v>0</v>
      </c>
      <c r="Q19" s="15" t="s">
        <v>3278</v>
      </c>
    </row>
    <row r="20" spans="1:17" ht="15.6" customHeight="1">
      <c r="A20" s="128"/>
      <c r="B20" s="128"/>
      <c r="C20" s="129"/>
      <c r="D20" s="129"/>
      <c r="E20" s="129"/>
      <c r="F20" s="123"/>
      <c r="G20" s="126"/>
      <c r="H20" s="123"/>
      <c r="I20" s="422" t="s">
        <v>307</v>
      </c>
      <c r="J20" s="121" t="s">
        <v>2947</v>
      </c>
      <c r="K20" s="205" t="s">
        <v>308</v>
      </c>
      <c r="L20" s="121" t="s">
        <v>2948</v>
      </c>
      <c r="M20" s="205">
        <v>0</v>
      </c>
      <c r="N20" s="205">
        <v>0</v>
      </c>
      <c r="O20" s="205">
        <v>0</v>
      </c>
      <c r="P20" s="205">
        <v>0</v>
      </c>
      <c r="Q20" s="15" t="s">
        <v>3278</v>
      </c>
    </row>
    <row r="21" spans="1:17" ht="15" customHeight="1">
      <c r="A21" s="128"/>
      <c r="B21" s="128"/>
      <c r="C21" s="129"/>
      <c r="D21" s="129"/>
      <c r="E21" s="129"/>
      <c r="F21" s="123"/>
      <c r="G21" s="126"/>
      <c r="H21" s="123"/>
      <c r="I21" s="422" t="s">
        <v>309</v>
      </c>
      <c r="J21" s="121" t="s">
        <v>2819</v>
      </c>
      <c r="K21" s="205" t="s">
        <v>310</v>
      </c>
      <c r="L21" s="121" t="s">
        <v>2819</v>
      </c>
      <c r="M21" s="205">
        <v>0</v>
      </c>
      <c r="N21" s="205">
        <v>0</v>
      </c>
      <c r="O21" s="205">
        <v>0</v>
      </c>
      <c r="P21" s="205">
        <v>0</v>
      </c>
      <c r="Q21" s="15" t="s">
        <v>3278</v>
      </c>
    </row>
    <row r="22" spans="1:17">
      <c r="A22" s="160"/>
      <c r="B22" s="160"/>
      <c r="C22" s="32"/>
      <c r="D22" s="32"/>
      <c r="E22" s="32"/>
      <c r="F22" s="32"/>
      <c r="G22" s="363"/>
      <c r="H22" s="32"/>
      <c r="I22" s="422" t="s">
        <v>2526</v>
      </c>
      <c r="J22" s="121" t="s">
        <v>2953</v>
      </c>
      <c r="K22" s="205" t="s">
        <v>2168</v>
      </c>
      <c r="L22" s="121" t="s">
        <v>2954</v>
      </c>
      <c r="M22" s="205">
        <v>100000000</v>
      </c>
      <c r="N22" s="205">
        <v>0</v>
      </c>
      <c r="O22" s="205">
        <v>1000000</v>
      </c>
      <c r="P22" s="205">
        <v>210000000</v>
      </c>
      <c r="Q22" s="15" t="s">
        <v>3278</v>
      </c>
    </row>
    <row r="23" spans="1:17" ht="12.6" customHeight="1">
      <c r="A23" s="160"/>
      <c r="B23" s="160"/>
      <c r="C23" s="32"/>
      <c r="D23" s="32"/>
      <c r="E23" s="32"/>
      <c r="F23" s="32"/>
      <c r="G23" s="126"/>
      <c r="H23" s="32"/>
      <c r="I23" s="421" t="s">
        <v>43</v>
      </c>
      <c r="J23" s="421"/>
      <c r="K23" s="148" t="s">
        <v>44</v>
      </c>
      <c r="L23" s="148"/>
      <c r="M23" s="148">
        <f>SUM(M6:M22)</f>
        <v>770300000</v>
      </c>
      <c r="N23" s="148">
        <f t="shared" ref="N23:P23" si="0">SUM(N6:N22)</f>
        <v>4791866</v>
      </c>
      <c r="O23" s="148">
        <f t="shared" si="0"/>
        <v>108000000</v>
      </c>
      <c r="P23" s="148">
        <f t="shared" si="0"/>
        <v>800000000</v>
      </c>
    </row>
    <row r="24" spans="1:17" ht="12.6" customHeight="1">
      <c r="A24" s="160"/>
      <c r="B24" s="160"/>
      <c r="C24" s="32"/>
      <c r="D24" s="32"/>
      <c r="E24" s="32"/>
      <c r="F24" s="32"/>
      <c r="G24" s="363"/>
      <c r="H24" s="32"/>
      <c r="I24" s="438"/>
      <c r="J24" s="438"/>
      <c r="K24" s="207" t="s">
        <v>792</v>
      </c>
      <c r="L24" s="207"/>
      <c r="M24" s="207"/>
      <c r="N24" s="123"/>
      <c r="O24" s="134"/>
      <c r="P24" s="123"/>
    </row>
    <row r="25" spans="1:17">
      <c r="A25" s="160"/>
      <c r="B25" s="160"/>
      <c r="C25" s="32"/>
      <c r="D25" s="32"/>
      <c r="E25" s="32"/>
      <c r="F25" s="32"/>
      <c r="G25" s="363"/>
      <c r="H25" s="32"/>
      <c r="I25" s="422" t="s">
        <v>321</v>
      </c>
      <c r="J25" s="121" t="s">
        <v>2821</v>
      </c>
      <c r="K25" s="205" t="s">
        <v>46</v>
      </c>
      <c r="L25" s="121" t="s">
        <v>2858</v>
      </c>
      <c r="M25" s="205">
        <v>2740000</v>
      </c>
      <c r="N25" s="205">
        <v>1989406</v>
      </c>
      <c r="O25" s="205">
        <v>2740000</v>
      </c>
      <c r="P25" s="205">
        <v>3350000</v>
      </c>
      <c r="Q25" t="s">
        <v>3279</v>
      </c>
    </row>
    <row r="26" spans="1:17" ht="13.15" customHeight="1">
      <c r="A26" s="160"/>
      <c r="B26" s="160"/>
      <c r="C26" s="130"/>
      <c r="D26" s="130"/>
      <c r="E26" s="130"/>
      <c r="F26" s="130"/>
      <c r="G26" s="130"/>
      <c r="H26" s="32"/>
      <c r="I26" s="439" t="s">
        <v>2570</v>
      </c>
      <c r="J26" s="121" t="s">
        <v>3053</v>
      </c>
      <c r="K26" s="129" t="s">
        <v>110</v>
      </c>
      <c r="L26" s="121" t="s">
        <v>3054</v>
      </c>
      <c r="M26" s="205">
        <v>330000</v>
      </c>
      <c r="N26" s="205">
        <v>0</v>
      </c>
      <c r="O26" s="205">
        <v>0</v>
      </c>
      <c r="P26" s="205">
        <v>330000</v>
      </c>
      <c r="Q26" t="s">
        <v>3279</v>
      </c>
    </row>
    <row r="27" spans="1:17">
      <c r="A27" s="160"/>
      <c r="B27" s="160"/>
      <c r="C27" s="32"/>
      <c r="D27" s="32"/>
      <c r="E27" s="32"/>
      <c r="F27" s="32"/>
      <c r="G27" s="363"/>
      <c r="H27" s="32"/>
      <c r="I27" s="422" t="s">
        <v>322</v>
      </c>
      <c r="J27" s="121" t="s">
        <v>2823</v>
      </c>
      <c r="K27" s="205" t="s">
        <v>50</v>
      </c>
      <c r="L27" s="121" t="s">
        <v>2859</v>
      </c>
      <c r="M27" s="205">
        <v>20000</v>
      </c>
      <c r="N27" s="205">
        <v>855</v>
      </c>
      <c r="O27" s="205">
        <v>10000</v>
      </c>
      <c r="P27" s="205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63"/>
      <c r="H28" s="32"/>
      <c r="I28" s="422" t="s">
        <v>323</v>
      </c>
      <c r="J28" s="121" t="s">
        <v>2826</v>
      </c>
      <c r="K28" s="205" t="s">
        <v>324</v>
      </c>
      <c r="L28" s="121" t="s">
        <v>2862</v>
      </c>
      <c r="M28" s="205">
        <v>10000</v>
      </c>
      <c r="N28" s="205">
        <v>11320</v>
      </c>
      <c r="O28" s="205">
        <v>20000</v>
      </c>
      <c r="P28" s="205">
        <v>20000</v>
      </c>
      <c r="Q28" t="s">
        <v>3279</v>
      </c>
    </row>
    <row r="29" spans="1:17" ht="36">
      <c r="A29" s="160"/>
      <c r="B29" s="160"/>
      <c r="C29" s="32"/>
      <c r="D29" s="32"/>
      <c r="E29" s="32"/>
      <c r="F29" s="32"/>
      <c r="G29" s="363"/>
      <c r="H29" s="32"/>
      <c r="I29" s="422" t="s">
        <v>325</v>
      </c>
      <c r="J29" s="121" t="s">
        <v>2827</v>
      </c>
      <c r="K29" s="205" t="s">
        <v>2190</v>
      </c>
      <c r="L29" s="121" t="s">
        <v>2863</v>
      </c>
      <c r="M29" s="205">
        <v>30000</v>
      </c>
      <c r="N29" s="205">
        <v>5860</v>
      </c>
      <c r="O29" s="205">
        <v>10000</v>
      </c>
      <c r="P29" s="205">
        <v>10000</v>
      </c>
      <c r="Q29" t="s">
        <v>3279</v>
      </c>
    </row>
    <row r="30" spans="1:17">
      <c r="A30" s="160"/>
      <c r="B30" s="160"/>
      <c r="C30" s="32"/>
      <c r="D30" s="32"/>
      <c r="E30" s="32"/>
      <c r="F30" s="130"/>
      <c r="G30" s="130"/>
      <c r="H30" s="131"/>
      <c r="I30" s="422" t="s">
        <v>326</v>
      </c>
      <c r="J30" s="121" t="s">
        <v>2828</v>
      </c>
      <c r="K30" s="205" t="s">
        <v>60</v>
      </c>
      <c r="L30" s="121" t="s">
        <v>2864</v>
      </c>
      <c r="M30" s="205">
        <v>10000</v>
      </c>
      <c r="N30" s="205">
        <v>17448</v>
      </c>
      <c r="O30" s="205">
        <v>20000</v>
      </c>
      <c r="P30" s="205">
        <v>50000</v>
      </c>
      <c r="Q30" t="s">
        <v>3279</v>
      </c>
    </row>
    <row r="31" spans="1:17">
      <c r="A31" s="160"/>
      <c r="B31" s="160"/>
      <c r="C31" s="32"/>
      <c r="D31" s="32"/>
      <c r="E31" s="32"/>
      <c r="F31" s="32"/>
      <c r="G31" s="363"/>
      <c r="H31" s="32"/>
      <c r="I31" s="422" t="s">
        <v>327</v>
      </c>
      <c r="J31" s="121" t="s">
        <v>2829</v>
      </c>
      <c r="K31" s="205" t="s">
        <v>62</v>
      </c>
      <c r="L31" s="121" t="s">
        <v>2865</v>
      </c>
      <c r="M31" s="205">
        <v>200000</v>
      </c>
      <c r="N31" s="205">
        <v>79582</v>
      </c>
      <c r="O31" s="205">
        <v>100000</v>
      </c>
      <c r="P31" s="205">
        <v>300000</v>
      </c>
      <c r="Q31" t="s">
        <v>3279</v>
      </c>
    </row>
    <row r="32" spans="1:17" ht="24">
      <c r="A32" s="160"/>
      <c r="B32" s="160"/>
      <c r="C32" s="32"/>
      <c r="D32" s="32"/>
      <c r="E32" s="32"/>
      <c r="F32" s="32"/>
      <c r="G32" s="363"/>
      <c r="H32" s="32"/>
      <c r="I32" s="422" t="s">
        <v>328</v>
      </c>
      <c r="J32" s="121" t="s">
        <v>2830</v>
      </c>
      <c r="K32" s="205" t="s">
        <v>64</v>
      </c>
      <c r="L32" s="121" t="s">
        <v>2866</v>
      </c>
      <c r="M32" s="205">
        <v>0</v>
      </c>
      <c r="N32" s="205">
        <v>0</v>
      </c>
      <c r="O32" s="205">
        <v>0</v>
      </c>
      <c r="P32" s="205">
        <v>50000</v>
      </c>
      <c r="Q32" t="s">
        <v>3279</v>
      </c>
    </row>
    <row r="33" spans="1:17">
      <c r="A33" s="160"/>
      <c r="B33" s="160"/>
      <c r="C33" s="32"/>
      <c r="D33" s="32"/>
      <c r="E33" s="32"/>
      <c r="F33" s="32"/>
      <c r="G33" s="363"/>
      <c r="H33" s="32"/>
      <c r="I33" s="422" t="s">
        <v>329</v>
      </c>
      <c r="J33" s="121" t="s">
        <v>2831</v>
      </c>
      <c r="K33" s="205" t="s">
        <v>66</v>
      </c>
      <c r="L33" s="121" t="s">
        <v>2867</v>
      </c>
      <c r="M33" s="205">
        <v>10000</v>
      </c>
      <c r="N33" s="205">
        <v>3617</v>
      </c>
      <c r="O33" s="205">
        <v>10000</v>
      </c>
      <c r="P33" s="205">
        <v>10000</v>
      </c>
      <c r="Q33" t="s">
        <v>3279</v>
      </c>
    </row>
    <row r="34" spans="1:17" ht="15" customHeight="1">
      <c r="A34" s="160"/>
      <c r="B34" s="160"/>
      <c r="C34" s="32"/>
      <c r="D34" s="32"/>
      <c r="E34" s="32"/>
      <c r="F34" s="32"/>
      <c r="G34" s="363"/>
      <c r="H34" s="32"/>
      <c r="I34" s="422" t="s">
        <v>330</v>
      </c>
      <c r="J34" s="121" t="s">
        <v>2832</v>
      </c>
      <c r="K34" s="205" t="s">
        <v>331</v>
      </c>
      <c r="L34" s="121" t="s">
        <v>2868</v>
      </c>
      <c r="M34" s="205">
        <v>0</v>
      </c>
      <c r="N34" s="205">
        <v>10910</v>
      </c>
      <c r="O34" s="205">
        <v>30000</v>
      </c>
      <c r="P34" s="205">
        <v>1000000</v>
      </c>
      <c r="Q34" t="s">
        <v>3279</v>
      </c>
    </row>
    <row r="35" spans="1:17" ht="13.15" customHeight="1">
      <c r="A35" s="160"/>
      <c r="B35" s="160"/>
      <c r="C35" s="32"/>
      <c r="D35" s="32"/>
      <c r="E35" s="32"/>
      <c r="F35" s="32"/>
      <c r="G35" s="363"/>
      <c r="H35" s="32"/>
      <c r="I35" s="422" t="s">
        <v>332</v>
      </c>
      <c r="J35" s="121" t="s">
        <v>2834</v>
      </c>
      <c r="K35" s="205" t="s">
        <v>2571</v>
      </c>
      <c r="L35" s="121" t="s">
        <v>2869</v>
      </c>
      <c r="M35" s="205">
        <v>0</v>
      </c>
      <c r="N35" s="205">
        <v>0</v>
      </c>
      <c r="O35" s="205">
        <v>0</v>
      </c>
      <c r="P35" s="205">
        <v>0</v>
      </c>
      <c r="Q35" t="s">
        <v>3279</v>
      </c>
    </row>
    <row r="36" spans="1:17" ht="15" customHeight="1">
      <c r="A36" s="160"/>
      <c r="B36" s="160"/>
      <c r="C36" s="32"/>
      <c r="D36" s="32"/>
      <c r="E36" s="32"/>
      <c r="F36" s="32"/>
      <c r="G36" s="363"/>
      <c r="H36" s="32"/>
      <c r="I36" s="422" t="s">
        <v>333</v>
      </c>
      <c r="J36" s="121" t="s">
        <v>2836</v>
      </c>
      <c r="K36" s="205" t="s">
        <v>76</v>
      </c>
      <c r="L36" s="121" t="s">
        <v>2871</v>
      </c>
      <c r="M36" s="205">
        <v>0</v>
      </c>
      <c r="N36" s="205">
        <v>0</v>
      </c>
      <c r="O36" s="205">
        <v>0</v>
      </c>
      <c r="P36" s="205">
        <v>0</v>
      </c>
      <c r="Q36" t="s">
        <v>3279</v>
      </c>
    </row>
    <row r="37" spans="1:17" ht="15" customHeight="1">
      <c r="A37" s="160"/>
      <c r="B37" s="160"/>
      <c r="C37" s="32"/>
      <c r="D37" s="32"/>
      <c r="E37" s="32"/>
      <c r="F37" s="32"/>
      <c r="G37" s="363"/>
      <c r="H37" s="32"/>
      <c r="I37" s="422" t="s">
        <v>334</v>
      </c>
      <c r="J37" s="121" t="s">
        <v>2898</v>
      </c>
      <c r="K37" s="205" t="s">
        <v>79</v>
      </c>
      <c r="L37" s="121" t="s">
        <v>2899</v>
      </c>
      <c r="M37" s="205">
        <v>0</v>
      </c>
      <c r="N37" s="205">
        <v>0</v>
      </c>
      <c r="O37" s="205">
        <v>0</v>
      </c>
      <c r="P37" s="205">
        <v>0</v>
      </c>
      <c r="Q37" t="s">
        <v>3279</v>
      </c>
    </row>
    <row r="38" spans="1:17" ht="15" customHeight="1">
      <c r="A38" s="160"/>
      <c r="B38" s="160"/>
      <c r="C38" s="32"/>
      <c r="D38" s="32"/>
      <c r="E38" s="32"/>
      <c r="F38" s="32"/>
      <c r="G38" s="363"/>
      <c r="H38" s="32"/>
      <c r="I38" s="422" t="s">
        <v>335</v>
      </c>
      <c r="J38" s="121" t="s">
        <v>2840</v>
      </c>
      <c r="K38" s="205" t="s">
        <v>85</v>
      </c>
      <c r="L38" s="121" t="s">
        <v>2874</v>
      </c>
      <c r="M38" s="205">
        <v>500000</v>
      </c>
      <c r="N38" s="205">
        <v>626937</v>
      </c>
      <c r="O38" s="205">
        <v>700000</v>
      </c>
      <c r="P38" s="205">
        <v>1500000</v>
      </c>
      <c r="Q38" t="s">
        <v>3279</v>
      </c>
    </row>
    <row r="39" spans="1:17" ht="15" customHeight="1">
      <c r="A39" s="160"/>
      <c r="B39" s="160"/>
      <c r="C39" s="32"/>
      <c r="D39" s="32"/>
      <c r="E39" s="32"/>
      <c r="F39" s="32"/>
      <c r="G39" s="363"/>
      <c r="H39" s="32"/>
      <c r="I39" s="422" t="s">
        <v>336</v>
      </c>
      <c r="J39" s="121" t="s">
        <v>2959</v>
      </c>
      <c r="K39" s="205" t="s">
        <v>337</v>
      </c>
      <c r="L39" s="121" t="s">
        <v>2954</v>
      </c>
      <c r="M39" s="205">
        <v>3000000</v>
      </c>
      <c r="N39" s="205">
        <v>1072757</v>
      </c>
      <c r="O39" s="205">
        <v>1500000</v>
      </c>
      <c r="P39" s="205">
        <v>1500000</v>
      </c>
      <c r="Q39" t="s">
        <v>3279</v>
      </c>
    </row>
    <row r="40" spans="1:17" ht="15.6" customHeight="1">
      <c r="A40" s="160"/>
      <c r="B40" s="160"/>
      <c r="C40" s="32"/>
      <c r="D40" s="32"/>
      <c r="E40" s="32"/>
      <c r="F40" s="32"/>
      <c r="G40" s="363"/>
      <c r="H40" s="32"/>
      <c r="I40" s="422" t="s">
        <v>338</v>
      </c>
      <c r="J40" s="121" t="s">
        <v>2959</v>
      </c>
      <c r="K40" s="205" t="s">
        <v>339</v>
      </c>
      <c r="L40" s="121" t="s">
        <v>2954</v>
      </c>
      <c r="M40" s="205">
        <v>0</v>
      </c>
      <c r="N40" s="205">
        <v>478078</v>
      </c>
      <c r="O40" s="205">
        <v>500000</v>
      </c>
      <c r="P40" s="205">
        <v>0</v>
      </c>
      <c r="Q40" t="s">
        <v>3279</v>
      </c>
    </row>
    <row r="41" spans="1:17">
      <c r="A41" s="160"/>
      <c r="B41" s="160"/>
      <c r="C41" s="32"/>
      <c r="D41" s="32"/>
      <c r="E41" s="32"/>
      <c r="F41" s="32"/>
      <c r="G41" s="363"/>
      <c r="H41" s="32"/>
      <c r="I41" s="422" t="s">
        <v>340</v>
      </c>
      <c r="J41" s="121" t="s">
        <v>2956</v>
      </c>
      <c r="K41" s="205" t="s">
        <v>341</v>
      </c>
      <c r="L41" s="121" t="s">
        <v>2952</v>
      </c>
      <c r="M41" s="205">
        <v>300000</v>
      </c>
      <c r="N41" s="205">
        <v>0</v>
      </c>
      <c r="O41" s="205">
        <v>0</v>
      </c>
      <c r="P41" s="205">
        <v>0</v>
      </c>
      <c r="Q41" t="s">
        <v>3279</v>
      </c>
    </row>
    <row r="42" spans="1:17" ht="13.9" customHeight="1">
      <c r="A42" s="160"/>
      <c r="B42" s="160"/>
      <c r="C42" s="32"/>
      <c r="D42" s="32"/>
      <c r="E42" s="32"/>
      <c r="F42" s="32"/>
      <c r="G42" s="363"/>
      <c r="H42" s="32"/>
      <c r="I42" s="422" t="s">
        <v>342</v>
      </c>
      <c r="J42" s="121" t="s">
        <v>2960</v>
      </c>
      <c r="K42" s="205" t="s">
        <v>343</v>
      </c>
      <c r="L42" s="121" t="s">
        <v>2961</v>
      </c>
      <c r="M42" s="205">
        <v>500000</v>
      </c>
      <c r="N42" s="205">
        <v>237001</v>
      </c>
      <c r="O42" s="205">
        <v>400000</v>
      </c>
      <c r="P42" s="205">
        <v>500000</v>
      </c>
      <c r="Q42" t="s">
        <v>3279</v>
      </c>
    </row>
    <row r="43" spans="1:17" ht="13.15" customHeight="1">
      <c r="A43" s="160"/>
      <c r="B43" s="160"/>
      <c r="C43" s="32"/>
      <c r="D43" s="32"/>
      <c r="E43" s="32"/>
      <c r="F43" s="32"/>
      <c r="G43" s="363"/>
      <c r="H43" s="32"/>
      <c r="I43" s="422" t="s">
        <v>344</v>
      </c>
      <c r="J43" s="121" t="s">
        <v>2955</v>
      </c>
      <c r="K43" s="205" t="s">
        <v>345</v>
      </c>
      <c r="L43" s="121" t="s">
        <v>2948</v>
      </c>
      <c r="M43" s="205">
        <v>500000</v>
      </c>
      <c r="N43" s="205">
        <v>940144</v>
      </c>
      <c r="O43" s="205">
        <v>1300000</v>
      </c>
      <c r="P43" s="205">
        <v>1500000</v>
      </c>
      <c r="Q43" t="s">
        <v>3279</v>
      </c>
    </row>
    <row r="44" spans="1:17" ht="13.15" customHeight="1">
      <c r="A44" s="123"/>
      <c r="B44" s="123"/>
      <c r="C44" s="123"/>
      <c r="D44" s="123"/>
      <c r="E44" s="123"/>
      <c r="F44" s="123"/>
      <c r="G44" s="123"/>
      <c r="H44" s="123"/>
      <c r="I44" s="422" t="s">
        <v>346</v>
      </c>
      <c r="J44" s="121" t="s">
        <v>2959</v>
      </c>
      <c r="K44" s="205" t="s">
        <v>2569</v>
      </c>
      <c r="L44" s="121" t="s">
        <v>2954</v>
      </c>
      <c r="M44" s="205">
        <v>0</v>
      </c>
      <c r="N44" s="205">
        <v>0</v>
      </c>
      <c r="O44" s="205">
        <v>0</v>
      </c>
      <c r="P44" s="205">
        <v>0</v>
      </c>
      <c r="Q44" t="s">
        <v>3279</v>
      </c>
    </row>
    <row r="45" spans="1:17" ht="13.15" customHeight="1">
      <c r="A45" s="123"/>
      <c r="B45" s="123"/>
      <c r="C45" s="123"/>
      <c r="D45" s="123"/>
      <c r="E45" s="123"/>
      <c r="F45" s="123"/>
      <c r="G45" s="123"/>
      <c r="H45" s="123"/>
      <c r="I45" s="422" t="s">
        <v>347</v>
      </c>
      <c r="J45" s="121" t="s">
        <v>2962</v>
      </c>
      <c r="K45" s="205" t="s">
        <v>348</v>
      </c>
      <c r="L45" s="121" t="s">
        <v>2963</v>
      </c>
      <c r="M45" s="205">
        <v>500000</v>
      </c>
      <c r="N45" s="205">
        <v>20585</v>
      </c>
      <c r="O45" s="205">
        <v>50000</v>
      </c>
      <c r="P45" s="205">
        <v>50000</v>
      </c>
      <c r="Q45" t="s">
        <v>3279</v>
      </c>
    </row>
    <row r="46" spans="1:17" ht="13.15" customHeight="1">
      <c r="A46" s="123"/>
      <c r="B46" s="123"/>
      <c r="C46" s="123"/>
      <c r="D46" s="123"/>
      <c r="E46" s="123"/>
      <c r="F46" s="123"/>
      <c r="G46" s="123"/>
      <c r="H46" s="123"/>
      <c r="I46" s="681" t="s">
        <v>349</v>
      </c>
      <c r="J46" s="681" t="s">
        <v>2964</v>
      </c>
      <c r="K46" s="681" t="s">
        <v>350</v>
      </c>
      <c r="L46" s="681" t="s">
        <v>350</v>
      </c>
      <c r="M46" s="205">
        <v>7500000</v>
      </c>
      <c r="N46" s="205">
        <v>6101705</v>
      </c>
      <c r="O46" s="205">
        <v>7500000</v>
      </c>
      <c r="P46" s="205">
        <v>8000000</v>
      </c>
      <c r="Q46" t="s">
        <v>3279</v>
      </c>
    </row>
    <row r="47" spans="1:17" s="3" customFormat="1" ht="28.9" customHeight="1">
      <c r="A47" s="123"/>
      <c r="B47" s="123"/>
      <c r="C47" s="123"/>
      <c r="D47" s="123"/>
      <c r="E47" s="123"/>
      <c r="F47" s="123"/>
      <c r="G47" s="123"/>
      <c r="H47" s="123"/>
      <c r="I47" s="681" t="s">
        <v>2819</v>
      </c>
      <c r="J47" s="681" t="s">
        <v>2819</v>
      </c>
      <c r="K47" s="681" t="s">
        <v>2819</v>
      </c>
      <c r="L47" s="681" t="s">
        <v>2819</v>
      </c>
      <c r="M47" s="205">
        <v>0</v>
      </c>
      <c r="N47" s="205">
        <v>0</v>
      </c>
      <c r="O47" s="205">
        <v>0</v>
      </c>
      <c r="P47" s="205">
        <v>0</v>
      </c>
      <c r="Q47" t="s">
        <v>3279</v>
      </c>
    </row>
    <row r="48" spans="1:17" s="3" customFormat="1">
      <c r="A48" s="160"/>
      <c r="B48" s="160"/>
      <c r="C48" s="32"/>
      <c r="D48" s="32"/>
      <c r="E48" s="32"/>
      <c r="F48" s="32"/>
      <c r="G48" s="363"/>
      <c r="H48" s="32"/>
      <c r="I48" s="422" t="s">
        <v>351</v>
      </c>
      <c r="J48" s="121" t="s">
        <v>2965</v>
      </c>
      <c r="K48" s="205" t="s">
        <v>352</v>
      </c>
      <c r="L48" s="121" t="s">
        <v>352</v>
      </c>
      <c r="M48" s="205">
        <v>6000000</v>
      </c>
      <c r="N48" s="205">
        <v>586450</v>
      </c>
      <c r="O48" s="205">
        <v>1000000</v>
      </c>
      <c r="P48" s="205">
        <v>1000000</v>
      </c>
      <c r="Q48" t="s">
        <v>3279</v>
      </c>
    </row>
    <row r="49" spans="1:17" s="3" customFormat="1">
      <c r="A49" s="160"/>
      <c r="B49" s="160"/>
      <c r="C49" s="32"/>
      <c r="D49" s="32"/>
      <c r="E49" s="32"/>
      <c r="F49" s="32"/>
      <c r="G49" s="363"/>
      <c r="H49" s="32"/>
      <c r="I49" s="422" t="s">
        <v>353</v>
      </c>
      <c r="J49" s="121" t="s">
        <v>2951</v>
      </c>
      <c r="K49" s="205" t="s">
        <v>2125</v>
      </c>
      <c r="L49" s="121" t="s">
        <v>2966</v>
      </c>
      <c r="M49" s="205">
        <v>0</v>
      </c>
      <c r="N49" s="205">
        <v>0</v>
      </c>
      <c r="O49" s="205">
        <v>0</v>
      </c>
      <c r="P49" s="205">
        <v>0</v>
      </c>
      <c r="Q49" t="s">
        <v>3279</v>
      </c>
    </row>
    <row r="50" spans="1:17" s="3" customFormat="1">
      <c r="A50" s="160"/>
      <c r="B50" s="160"/>
      <c r="C50" s="32"/>
      <c r="D50" s="32"/>
      <c r="E50" s="32"/>
      <c r="F50" s="32"/>
      <c r="G50" s="363"/>
      <c r="H50" s="32"/>
      <c r="I50" s="422" t="s">
        <v>2230</v>
      </c>
      <c r="J50" s="121" t="s">
        <v>2844</v>
      </c>
      <c r="K50" s="205" t="s">
        <v>2231</v>
      </c>
      <c r="L50" s="121" t="s">
        <v>2876</v>
      </c>
      <c r="M50" s="205">
        <v>0</v>
      </c>
      <c r="N50" s="205">
        <v>408339</v>
      </c>
      <c r="O50" s="205">
        <v>600000</v>
      </c>
      <c r="P50" s="205">
        <v>5000000</v>
      </c>
      <c r="Q50" t="s">
        <v>3279</v>
      </c>
    </row>
    <row r="51" spans="1:17" s="3" customFormat="1">
      <c r="A51" s="160"/>
      <c r="B51" s="160"/>
      <c r="C51" s="32"/>
      <c r="D51" s="32"/>
      <c r="E51" s="32"/>
      <c r="F51" s="32"/>
      <c r="G51" s="363"/>
      <c r="H51" s="32"/>
      <c r="I51" s="440"/>
      <c r="J51" s="440"/>
      <c r="K51" s="30"/>
      <c r="L51" s="30"/>
      <c r="M51" s="223"/>
      <c r="N51" s="30"/>
      <c r="O51" s="364"/>
      <c r="P51" s="30"/>
      <c r="Q51" t="s">
        <v>3279</v>
      </c>
    </row>
    <row r="52" spans="1:17" s="3" customFormat="1">
      <c r="A52" s="160"/>
      <c r="B52" s="160"/>
      <c r="C52" s="32"/>
      <c r="D52" s="32"/>
      <c r="E52" s="32"/>
      <c r="F52" s="32"/>
      <c r="G52" s="363"/>
      <c r="H52" s="32"/>
      <c r="I52" s="441" t="s">
        <v>111</v>
      </c>
      <c r="J52" s="441"/>
      <c r="K52" s="193" t="s">
        <v>112</v>
      </c>
      <c r="L52" s="193"/>
      <c r="M52" s="211">
        <f>SUM(M25:M51)</f>
        <v>22150000</v>
      </c>
      <c r="N52" s="211">
        <f t="shared" ref="N52:P52" si="1">SUM(N25:N51)</f>
        <v>12590994</v>
      </c>
      <c r="O52" s="211">
        <f t="shared" si="1"/>
        <v>16490000</v>
      </c>
      <c r="P52" s="211">
        <f t="shared" si="1"/>
        <v>24180000</v>
      </c>
    </row>
    <row r="53" spans="1:17" s="3" customFormat="1">
      <c r="A53" s="160"/>
      <c r="B53" s="160"/>
      <c r="C53" s="32"/>
      <c r="D53" s="32"/>
      <c r="E53" s="32"/>
      <c r="F53" s="32"/>
      <c r="G53" s="363"/>
      <c r="H53" s="32"/>
      <c r="I53" s="438"/>
      <c r="J53" s="438"/>
      <c r="K53" s="192"/>
      <c r="L53" s="192"/>
      <c r="M53" s="192"/>
      <c r="N53" s="123"/>
      <c r="O53" s="123"/>
      <c r="P53" s="123"/>
    </row>
    <row r="54" spans="1:17" s="3" customFormat="1">
      <c r="A54" s="160"/>
      <c r="B54" s="160"/>
      <c r="C54" s="32"/>
      <c r="D54" s="32"/>
      <c r="E54" s="32"/>
      <c r="F54" s="32"/>
      <c r="G54" s="363"/>
      <c r="H54" s="32"/>
      <c r="I54" s="438"/>
      <c r="J54" s="438"/>
      <c r="K54" s="192"/>
      <c r="L54" s="192"/>
      <c r="M54" s="192"/>
      <c r="N54" s="123"/>
      <c r="O54" s="123"/>
      <c r="P54" s="123"/>
    </row>
    <row r="55" spans="1:17" s="3" customFormat="1">
      <c r="A55" s="160"/>
      <c r="B55" s="160"/>
      <c r="C55" s="32"/>
      <c r="D55" s="32"/>
      <c r="E55" s="32"/>
      <c r="F55" s="32"/>
      <c r="G55" s="363"/>
      <c r="H55" s="32"/>
      <c r="I55" s="438"/>
      <c r="J55" s="438"/>
      <c r="K55" s="192"/>
      <c r="L55" s="192"/>
      <c r="M55" s="192"/>
      <c r="N55" s="123"/>
      <c r="O55" s="123"/>
      <c r="P55" s="123"/>
    </row>
    <row r="56" spans="1:17" s="3" customFormat="1">
      <c r="A56" s="160"/>
      <c r="B56" s="160"/>
      <c r="C56" s="32"/>
      <c r="D56" s="32"/>
      <c r="E56" s="32"/>
      <c r="F56" s="32"/>
      <c r="G56" s="363"/>
      <c r="H56" s="32"/>
      <c r="I56" s="438"/>
      <c r="J56" s="438"/>
      <c r="K56" s="192"/>
      <c r="L56" s="192"/>
      <c r="M56" s="192"/>
      <c r="N56" s="123"/>
      <c r="O56" s="123"/>
      <c r="P56" s="123"/>
    </row>
    <row r="57" spans="1:17" s="3" customFormat="1">
      <c r="A57" s="160"/>
      <c r="B57" s="160"/>
      <c r="C57" s="32"/>
      <c r="D57" s="32"/>
      <c r="E57" s="32"/>
      <c r="F57" s="32"/>
      <c r="G57" s="363"/>
      <c r="H57" s="32"/>
      <c r="I57" s="438"/>
      <c r="J57" s="438"/>
      <c r="K57" s="205"/>
      <c r="L57" s="205"/>
      <c r="M57" s="205"/>
      <c r="N57" s="205"/>
      <c r="O57" s="205"/>
      <c r="P57" s="205"/>
    </row>
    <row r="58" spans="1:17" s="3" customFormat="1">
      <c r="A58" s="160"/>
      <c r="B58" s="160"/>
      <c r="C58" s="32"/>
      <c r="D58" s="32"/>
      <c r="E58" s="32"/>
      <c r="F58" s="32"/>
      <c r="G58" s="363"/>
      <c r="H58" s="136"/>
      <c r="I58" s="438"/>
      <c r="J58" s="438"/>
      <c r="K58" s="192"/>
      <c r="L58" s="192"/>
      <c r="M58" s="192"/>
      <c r="N58" s="123"/>
      <c r="O58" s="123"/>
      <c r="P58" s="123"/>
    </row>
    <row r="59" spans="1:17" s="3" customFormat="1">
      <c r="A59" s="160"/>
      <c r="B59" s="160"/>
      <c r="C59" s="32"/>
      <c r="D59" s="32"/>
      <c r="E59" s="32"/>
      <c r="F59" s="32"/>
      <c r="G59" s="363"/>
      <c r="H59" s="32"/>
      <c r="I59" s="438"/>
      <c r="J59" s="438"/>
      <c r="K59" s="192"/>
      <c r="L59" s="192"/>
      <c r="M59" s="192"/>
      <c r="N59" s="123"/>
      <c r="O59" s="123"/>
      <c r="P59" s="123"/>
    </row>
    <row r="60" spans="1:17" s="3" customFormat="1">
      <c r="A60" s="160"/>
      <c r="B60" s="160"/>
      <c r="C60" s="32"/>
      <c r="D60" s="32"/>
      <c r="E60" s="32"/>
      <c r="F60" s="32"/>
      <c r="G60" s="363"/>
      <c r="H60" s="32"/>
      <c r="I60" s="438"/>
      <c r="J60" s="438"/>
      <c r="K60" s="192"/>
      <c r="L60" s="192"/>
      <c r="M60" s="192"/>
      <c r="N60" s="123"/>
      <c r="O60" s="123"/>
      <c r="P60" s="123"/>
    </row>
    <row r="61" spans="1:17" s="3" customFormat="1">
      <c r="A61" s="160"/>
      <c r="B61" s="160"/>
      <c r="C61" s="32"/>
      <c r="D61" s="32"/>
      <c r="E61" s="32"/>
      <c r="F61" s="32"/>
      <c r="G61" s="363"/>
      <c r="H61" s="32"/>
      <c r="I61" s="438"/>
      <c r="J61" s="438"/>
      <c r="K61" s="192"/>
      <c r="L61" s="192"/>
      <c r="M61" s="192"/>
      <c r="N61" s="123"/>
      <c r="O61" s="123"/>
      <c r="P61" s="123"/>
    </row>
    <row r="62" spans="1:17" s="3" customFormat="1">
      <c r="A62" s="160"/>
      <c r="B62" s="160"/>
      <c r="C62" s="32"/>
      <c r="D62" s="32"/>
      <c r="E62" s="32"/>
      <c r="F62" s="32"/>
      <c r="G62" s="363"/>
      <c r="H62" s="32"/>
      <c r="I62" s="438"/>
      <c r="J62" s="438"/>
      <c r="K62" s="192"/>
      <c r="L62" s="192"/>
      <c r="M62" s="192"/>
      <c r="N62" s="123"/>
      <c r="O62" s="123"/>
      <c r="P62" s="123"/>
    </row>
    <row r="63" spans="1:17" s="3" customFormat="1">
      <c r="A63" s="160"/>
      <c r="B63" s="160"/>
      <c r="C63" s="32"/>
      <c r="D63" s="32"/>
      <c r="E63" s="32"/>
      <c r="F63" s="32"/>
      <c r="G63" s="363"/>
      <c r="H63" s="32"/>
      <c r="I63" s="438"/>
      <c r="J63" s="438"/>
      <c r="K63" s="192"/>
      <c r="L63" s="192"/>
      <c r="M63" s="192"/>
      <c r="N63" s="123"/>
      <c r="O63" s="123"/>
      <c r="P63" s="123"/>
    </row>
    <row r="64" spans="1:17" s="3" customFormat="1">
      <c r="A64" s="160"/>
      <c r="B64" s="160"/>
      <c r="C64" s="32"/>
      <c r="D64" s="32"/>
      <c r="E64" s="32"/>
      <c r="F64" s="32"/>
      <c r="G64" s="363"/>
      <c r="H64" s="32"/>
      <c r="I64" s="438"/>
      <c r="J64" s="438"/>
      <c r="K64" s="192"/>
      <c r="L64" s="192"/>
      <c r="M64" s="192"/>
      <c r="N64" s="123"/>
      <c r="O64" s="123"/>
      <c r="P64" s="123"/>
    </row>
    <row r="65" spans="1:16" s="3" customFormat="1">
      <c r="A65" s="160"/>
      <c r="B65" s="160"/>
      <c r="C65" s="32"/>
      <c r="D65" s="32"/>
      <c r="E65" s="32"/>
      <c r="F65" s="32"/>
      <c r="G65" s="363"/>
      <c r="H65" s="32"/>
      <c r="I65" s="438"/>
      <c r="J65" s="438"/>
      <c r="K65" s="192"/>
      <c r="L65" s="192"/>
      <c r="M65" s="192"/>
      <c r="N65" s="123"/>
      <c r="O65" s="123"/>
      <c r="P65" s="123"/>
    </row>
    <row r="66" spans="1:16" s="3" customFormat="1">
      <c r="A66" s="160"/>
      <c r="B66" s="160"/>
      <c r="C66" s="32"/>
      <c r="D66" s="32"/>
      <c r="E66" s="32"/>
      <c r="F66" s="32"/>
      <c r="G66" s="363"/>
      <c r="H66" s="32"/>
      <c r="I66" s="438"/>
      <c r="J66" s="438"/>
      <c r="K66" s="192"/>
      <c r="L66" s="192"/>
      <c r="M66" s="192"/>
      <c r="N66" s="123"/>
      <c r="O66" s="123"/>
      <c r="P66" s="123"/>
    </row>
    <row r="67" spans="1:16" s="3" customFormat="1">
      <c r="A67" s="160"/>
      <c r="B67" s="160"/>
      <c r="C67" s="32"/>
      <c r="D67" s="32"/>
      <c r="E67" s="32"/>
      <c r="F67" s="32"/>
      <c r="G67" s="363"/>
      <c r="H67" s="32"/>
      <c r="I67" s="438"/>
      <c r="J67" s="438"/>
      <c r="K67" s="192"/>
      <c r="L67" s="192"/>
      <c r="M67" s="192"/>
      <c r="N67" s="123"/>
      <c r="O67" s="123"/>
      <c r="P67" s="123"/>
    </row>
    <row r="68" spans="1:16" s="3" customFormat="1">
      <c r="A68" s="160"/>
      <c r="B68" s="160"/>
      <c r="C68" s="32"/>
      <c r="D68" s="32"/>
      <c r="E68" s="32"/>
      <c r="F68" s="32"/>
      <c r="G68" s="363"/>
      <c r="H68" s="32"/>
      <c r="I68" s="438"/>
      <c r="J68" s="438"/>
      <c r="K68" s="192"/>
      <c r="L68" s="192"/>
      <c r="M68" s="192"/>
      <c r="N68" s="123"/>
      <c r="O68" s="123"/>
      <c r="P68" s="123"/>
    </row>
    <row r="69" spans="1:16" s="3" customFormat="1">
      <c r="A69" s="160"/>
      <c r="B69" s="160"/>
      <c r="C69" s="32"/>
      <c r="D69" s="32"/>
      <c r="E69" s="32"/>
      <c r="F69" s="32"/>
      <c r="G69" s="363"/>
      <c r="H69" s="32"/>
      <c r="I69" s="438"/>
      <c r="J69" s="438"/>
      <c r="K69" s="192"/>
      <c r="L69" s="192"/>
      <c r="M69" s="192"/>
      <c r="N69" s="123"/>
      <c r="O69" s="123"/>
      <c r="P69" s="123"/>
    </row>
    <row r="70" spans="1:16" s="3" customFormat="1">
      <c r="A70" s="160"/>
      <c r="B70" s="160"/>
      <c r="C70" s="32"/>
      <c r="D70" s="32"/>
      <c r="E70" s="32"/>
      <c r="F70" s="32"/>
      <c r="G70" s="363"/>
      <c r="H70" s="32"/>
      <c r="I70" s="438"/>
      <c r="J70" s="438"/>
      <c r="K70" s="192"/>
      <c r="L70" s="192"/>
      <c r="M70" s="192"/>
      <c r="N70" s="123"/>
      <c r="O70" s="123"/>
      <c r="P70" s="123"/>
    </row>
    <row r="71" spans="1:16" s="3" customFormat="1">
      <c r="A71" s="160"/>
      <c r="B71" s="160"/>
      <c r="C71" s="32"/>
      <c r="D71" s="32"/>
      <c r="E71" s="32"/>
      <c r="F71" s="32"/>
      <c r="G71" s="363"/>
      <c r="H71" s="32"/>
      <c r="I71" s="438"/>
      <c r="J71" s="438"/>
      <c r="K71" s="192"/>
      <c r="L71" s="192"/>
      <c r="M71" s="192"/>
      <c r="N71" s="123"/>
      <c r="O71" s="123"/>
      <c r="P71" s="123"/>
    </row>
    <row r="72" spans="1:16" s="3" customFormat="1">
      <c r="A72" s="160"/>
      <c r="B72" s="160"/>
      <c r="C72" s="32"/>
      <c r="D72" s="32"/>
      <c r="E72" s="32"/>
      <c r="F72" s="32"/>
      <c r="G72" s="363"/>
      <c r="H72" s="32"/>
      <c r="I72" s="438"/>
      <c r="J72" s="438"/>
      <c r="K72" s="192"/>
      <c r="L72" s="192"/>
      <c r="M72" s="192"/>
      <c r="N72" s="123"/>
      <c r="O72" s="123"/>
      <c r="P72" s="123"/>
    </row>
    <row r="73" spans="1:16" s="3" customFormat="1">
      <c r="A73" s="160"/>
      <c r="B73" s="160"/>
      <c r="C73" s="32"/>
      <c r="D73" s="32"/>
      <c r="E73" s="32"/>
      <c r="F73" s="32"/>
      <c r="G73" s="363"/>
      <c r="H73" s="32"/>
      <c r="I73" s="438"/>
      <c r="J73" s="438"/>
      <c r="K73" s="192"/>
      <c r="L73" s="192"/>
      <c r="M73" s="192"/>
      <c r="N73" s="123"/>
      <c r="O73" s="123"/>
      <c r="P73" s="123"/>
    </row>
    <row r="74" spans="1:16" s="3" customFormat="1">
      <c r="A74" s="160"/>
      <c r="B74" s="160"/>
      <c r="C74" s="32"/>
      <c r="D74" s="32"/>
      <c r="E74" s="32"/>
      <c r="F74" s="32"/>
      <c r="G74" s="363"/>
      <c r="H74" s="32"/>
      <c r="I74" s="438"/>
      <c r="J74" s="438"/>
      <c r="K74" s="192"/>
      <c r="L74" s="192"/>
      <c r="M74" s="192"/>
      <c r="N74" s="123"/>
      <c r="O74" s="123"/>
      <c r="P74" s="123"/>
    </row>
    <row r="75" spans="1:16" s="3" customFormat="1">
      <c r="A75" s="160"/>
      <c r="B75" s="160"/>
      <c r="C75" s="32"/>
      <c r="D75" s="32"/>
      <c r="E75" s="32"/>
      <c r="F75" s="32"/>
      <c r="G75" s="363"/>
      <c r="H75" s="32"/>
      <c r="I75" s="438"/>
      <c r="J75" s="438"/>
      <c r="K75" s="192"/>
      <c r="L75" s="192"/>
      <c r="M75" s="192"/>
      <c r="N75" s="123"/>
      <c r="O75" s="123"/>
      <c r="P75" s="123"/>
    </row>
    <row r="76" spans="1:16" s="3" customFormat="1">
      <c r="A76" s="160"/>
      <c r="B76" s="160"/>
      <c r="C76" s="32"/>
      <c r="D76" s="32"/>
      <c r="E76" s="32"/>
      <c r="F76" s="32"/>
      <c r="G76" s="363"/>
      <c r="H76" s="32"/>
      <c r="I76" s="438"/>
      <c r="J76" s="438"/>
      <c r="K76" s="192"/>
      <c r="L76" s="192"/>
      <c r="M76" s="192"/>
      <c r="N76" s="123"/>
      <c r="O76" s="123"/>
      <c r="P76" s="123"/>
    </row>
    <row r="77" spans="1:16" s="3" customFormat="1">
      <c r="A77" s="160"/>
      <c r="B77" s="160"/>
      <c r="C77" s="32"/>
      <c r="D77" s="32"/>
      <c r="E77" s="32"/>
      <c r="F77" s="32"/>
      <c r="G77" s="363"/>
      <c r="H77" s="32"/>
      <c r="I77" s="438"/>
      <c r="J77" s="438"/>
      <c r="K77" s="192"/>
      <c r="L77" s="192"/>
      <c r="M77" s="192"/>
      <c r="N77" s="123"/>
      <c r="O77" s="123"/>
      <c r="P77" s="123"/>
    </row>
    <row r="78" spans="1:16" s="3" customFormat="1">
      <c r="A78" s="160"/>
      <c r="B78" s="160"/>
      <c r="C78" s="32"/>
      <c r="D78" s="32"/>
      <c r="E78" s="32"/>
      <c r="F78" s="32"/>
      <c r="G78" s="363"/>
      <c r="H78" s="32"/>
      <c r="I78" s="438"/>
      <c r="J78" s="438"/>
      <c r="K78" s="192"/>
      <c r="L78" s="192"/>
      <c r="M78" s="192"/>
      <c r="N78" s="123"/>
      <c r="O78" s="123"/>
      <c r="P78" s="123"/>
    </row>
    <row r="79" spans="1:16" s="3" customFormat="1">
      <c r="A79" s="160"/>
      <c r="B79" s="160"/>
      <c r="C79" s="32"/>
      <c r="D79" s="32"/>
      <c r="E79" s="32"/>
      <c r="F79" s="32"/>
      <c r="G79" s="363"/>
      <c r="H79" s="32"/>
      <c r="I79" s="438"/>
      <c r="J79" s="438"/>
      <c r="K79" s="192"/>
      <c r="L79" s="192"/>
      <c r="M79" s="192"/>
      <c r="N79" s="123"/>
      <c r="O79" s="123"/>
      <c r="P79" s="123"/>
    </row>
    <row r="80" spans="1:16" s="3" customFormat="1">
      <c r="A80" s="160"/>
      <c r="B80" s="160"/>
      <c r="C80" s="32"/>
      <c r="D80" s="32"/>
      <c r="E80" s="32"/>
      <c r="F80" s="32"/>
      <c r="G80" s="363"/>
      <c r="H80" s="32"/>
      <c r="I80" s="438"/>
      <c r="J80" s="438"/>
      <c r="K80" s="192"/>
      <c r="L80" s="192"/>
      <c r="M80" s="192"/>
      <c r="N80" s="123"/>
      <c r="O80" s="123"/>
      <c r="P80" s="123"/>
    </row>
    <row r="81" spans="1:16" s="3" customFormat="1">
      <c r="A81" s="160"/>
      <c r="B81" s="160"/>
      <c r="C81" s="32"/>
      <c r="D81" s="32"/>
      <c r="E81" s="32"/>
      <c r="F81" s="32"/>
      <c r="G81" s="363"/>
      <c r="H81" s="32"/>
      <c r="I81" s="438"/>
      <c r="J81" s="438"/>
      <c r="K81" s="192"/>
      <c r="L81" s="192"/>
      <c r="M81" s="192"/>
      <c r="N81" s="123"/>
      <c r="O81" s="123"/>
      <c r="P81" s="123"/>
    </row>
    <row r="82" spans="1:16" s="3" customFormat="1">
      <c r="A82" s="160"/>
      <c r="B82" s="160"/>
      <c r="C82" s="32"/>
      <c r="D82" s="32"/>
      <c r="E82" s="32"/>
      <c r="F82" s="32"/>
      <c r="G82" s="363"/>
      <c r="H82" s="32"/>
      <c r="I82" s="438"/>
      <c r="J82" s="438"/>
      <c r="K82" s="192"/>
      <c r="L82" s="192"/>
      <c r="M82" s="192"/>
      <c r="N82" s="123"/>
      <c r="O82" s="123"/>
      <c r="P82" s="123"/>
    </row>
    <row r="83" spans="1:16" s="3" customFormat="1">
      <c r="A83" s="160"/>
      <c r="B83" s="160"/>
      <c r="C83" s="32"/>
      <c r="D83" s="32"/>
      <c r="E83" s="32"/>
      <c r="F83" s="32"/>
      <c r="G83" s="363"/>
      <c r="H83" s="32"/>
      <c r="I83" s="438"/>
      <c r="J83" s="438"/>
      <c r="K83" s="192"/>
      <c r="L83" s="192"/>
      <c r="M83" s="192"/>
      <c r="N83" s="123"/>
      <c r="O83" s="123"/>
      <c r="P83" s="123"/>
    </row>
    <row r="84" spans="1:16" s="3" customFormat="1">
      <c r="A84" s="160"/>
      <c r="B84" s="160"/>
      <c r="C84" s="32"/>
      <c r="D84" s="32"/>
      <c r="E84" s="32"/>
      <c r="F84" s="32"/>
      <c r="G84" s="363"/>
      <c r="H84" s="32"/>
      <c r="I84" s="438"/>
      <c r="J84" s="438"/>
      <c r="K84" s="192"/>
      <c r="L84" s="192"/>
      <c r="M84" s="192"/>
      <c r="N84" s="123"/>
      <c r="O84" s="123"/>
      <c r="P84" s="123"/>
    </row>
    <row r="85" spans="1:16" s="3" customFormat="1">
      <c r="A85" s="160"/>
      <c r="B85" s="160"/>
      <c r="C85" s="32"/>
      <c r="D85" s="32"/>
      <c r="E85" s="32"/>
      <c r="F85" s="32"/>
      <c r="G85" s="363"/>
      <c r="H85" s="32"/>
      <c r="I85" s="438"/>
      <c r="J85" s="438"/>
      <c r="K85" s="192"/>
      <c r="L85" s="192"/>
      <c r="M85" s="192"/>
      <c r="N85" s="123"/>
      <c r="O85" s="123"/>
      <c r="P85" s="123"/>
    </row>
    <row r="86" spans="1:16" s="3" customFormat="1">
      <c r="A86" s="160"/>
      <c r="B86" s="160"/>
      <c r="C86" s="32"/>
      <c r="D86" s="32"/>
      <c r="E86" s="32"/>
      <c r="F86" s="32"/>
      <c r="G86" s="363"/>
      <c r="H86" s="32"/>
      <c r="I86" s="438"/>
      <c r="J86" s="438"/>
      <c r="K86" s="192"/>
      <c r="L86" s="192"/>
      <c r="M86" s="192" t="s">
        <v>2680</v>
      </c>
      <c r="N86" s="123"/>
      <c r="O86" s="123"/>
      <c r="P86" s="123"/>
    </row>
    <row r="87" spans="1:16" s="3" customFormat="1">
      <c r="A87" s="160"/>
      <c r="B87" s="160"/>
      <c r="C87" s="32"/>
      <c r="D87" s="32"/>
      <c r="E87" s="32"/>
      <c r="F87" s="32"/>
      <c r="G87" s="363"/>
      <c r="H87" s="32"/>
      <c r="I87" s="438"/>
      <c r="J87" s="438"/>
      <c r="K87" s="192"/>
      <c r="L87" s="192"/>
      <c r="M87" s="192"/>
      <c r="N87" s="123"/>
      <c r="O87" s="123"/>
      <c r="P87" s="123"/>
    </row>
    <row r="88" spans="1:16" s="3" customFormat="1">
      <c r="A88" s="160"/>
      <c r="B88" s="160"/>
      <c r="C88" s="32"/>
      <c r="D88" s="32"/>
      <c r="E88" s="32"/>
      <c r="F88" s="32"/>
      <c r="G88" s="363"/>
      <c r="H88" s="32"/>
      <c r="I88" s="438"/>
      <c r="J88" s="438"/>
      <c r="K88" s="192"/>
      <c r="L88" s="192"/>
      <c r="M88" s="192"/>
      <c r="N88" s="123"/>
      <c r="O88" s="123"/>
      <c r="P88" s="123"/>
    </row>
    <row r="89" spans="1:16" s="3" customFormat="1">
      <c r="A89" s="160"/>
      <c r="B89" s="160"/>
      <c r="C89" s="32"/>
      <c r="D89" s="32"/>
      <c r="E89" s="32"/>
      <c r="F89" s="32"/>
      <c r="G89" s="363"/>
      <c r="H89" s="32"/>
      <c r="I89" s="442"/>
      <c r="J89" s="442"/>
      <c r="K89" s="65"/>
      <c r="L89" s="65"/>
      <c r="M89" s="65"/>
      <c r="N89" s="65"/>
      <c r="O89" s="378"/>
      <c r="P89" s="65"/>
    </row>
    <row r="90" spans="1:16" s="3" customFormat="1">
      <c r="A90" s="160"/>
      <c r="B90" s="160"/>
      <c r="C90" s="32"/>
      <c r="D90" s="32"/>
      <c r="E90" s="32"/>
      <c r="F90" s="32"/>
      <c r="G90" s="363"/>
      <c r="H90" s="32"/>
      <c r="I90" s="443"/>
      <c r="J90" s="438"/>
      <c r="K90" s="192"/>
      <c r="L90" s="192"/>
      <c r="M90" s="192"/>
      <c r="N90" s="123"/>
      <c r="O90" s="123"/>
      <c r="P90" s="198"/>
    </row>
    <row r="91" spans="1:16" s="3" customFormat="1">
      <c r="A91" s="27"/>
      <c r="B91" s="27"/>
      <c r="C91" s="102" t="s">
        <v>201</v>
      </c>
      <c r="D91" s="102"/>
      <c r="E91" s="148">
        <f>SUM(E6:E90)</f>
        <v>260000</v>
      </c>
      <c r="F91" s="148">
        <f t="shared" ref="F91:G91" si="2">SUM(F6:F90)</f>
        <v>1360000</v>
      </c>
      <c r="G91" s="148">
        <f t="shared" si="2"/>
        <v>1440000</v>
      </c>
      <c r="H91" s="148">
        <f>SUM(H6:H90)</f>
        <v>1460000</v>
      </c>
      <c r="I91" s="444"/>
      <c r="J91" s="444"/>
      <c r="K91" s="148" t="s">
        <v>113</v>
      </c>
      <c r="L91" s="148"/>
      <c r="M91" s="148">
        <f>M23+M52</f>
        <v>792450000</v>
      </c>
      <c r="N91" s="148">
        <f t="shared" ref="N91:P91" si="3">N23+N52</f>
        <v>17382860</v>
      </c>
      <c r="O91" s="148">
        <f t="shared" si="3"/>
        <v>124490000</v>
      </c>
      <c r="P91" s="148">
        <f t="shared" si="3"/>
        <v>824180000</v>
      </c>
    </row>
    <row r="92" spans="1:16" s="3" customFormat="1">
      <c r="A92" s="199"/>
      <c r="B92" s="199"/>
      <c r="C92" s="31"/>
      <c r="D92" s="31"/>
      <c r="E92" s="31"/>
      <c r="F92" s="31"/>
      <c r="G92" s="377"/>
      <c r="H92" s="29"/>
      <c r="I92" s="53" t="s">
        <v>2186</v>
      </c>
      <c r="J92" s="53"/>
      <c r="K92" s="31"/>
      <c r="L92" s="31"/>
      <c r="M92" s="31"/>
      <c r="N92" s="31"/>
      <c r="O92" s="365"/>
      <c r="P92" s="105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31496062992126" right="0.196850393700787" top="0.55118110236220497" bottom="0.55118110236220497" header="0.31496062992126" footer="0.31496062992126"/>
  <pageSetup paperSize="9" scale="90" firstPageNumber="18" pageOrder="overThenDown" orientation="portrait" useFirstPageNumber="1" r:id="rId1"/>
  <headerFooter>
    <oddHeader>&amp;C&amp;P&amp;N&amp;N</oddHeader>
    <oddFooter>&amp;C&amp;"-,Italic"&amp;9Budget Estimates 2018-2019 :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33"/>
  <sheetViews>
    <sheetView workbookViewId="0">
      <selection sqref="A1:H1"/>
    </sheetView>
  </sheetViews>
  <sheetFormatPr defaultRowHeight="15"/>
  <cols>
    <col min="1" max="1" width="10.7109375" style="2" customWidth="1"/>
    <col min="2" max="2" width="8.7109375" style="2" customWidth="1"/>
    <col min="3" max="3" width="24.85546875" customWidth="1"/>
    <col min="4" max="4" width="19.85546875" customWidth="1"/>
    <col min="5" max="5" width="11.28515625" customWidth="1"/>
    <col min="6" max="6" width="10.28515625" customWidth="1"/>
    <col min="7" max="7" width="11" style="107" customWidth="1"/>
    <col min="8" max="8" width="11" customWidth="1"/>
    <col min="9" max="9" width="7.140625" style="2" customWidth="1"/>
    <col min="10" max="10" width="5.7109375" style="2" customWidth="1"/>
    <col min="11" max="11" width="25.28515625" customWidth="1"/>
    <col min="12" max="12" width="26.7109375" customWidth="1"/>
    <col min="13" max="13" width="9.42578125" customWidth="1"/>
    <col min="14" max="14" width="9.85546875" customWidth="1"/>
    <col min="15" max="15" width="9" style="107" customWidth="1"/>
    <col min="16" max="16" width="9.140625" style="436" customWidth="1"/>
  </cols>
  <sheetData>
    <row r="1" spans="1:17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7.45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56.2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4">
      <c r="A5" s="46" t="s">
        <v>1396</v>
      </c>
      <c r="B5" s="46"/>
      <c r="C5" s="46" t="s">
        <v>1397</v>
      </c>
      <c r="D5" s="46"/>
      <c r="E5" s="46"/>
      <c r="F5" s="151"/>
      <c r="G5" s="151"/>
      <c r="H5" s="152"/>
      <c r="I5" s="46" t="s">
        <v>1400</v>
      </c>
      <c r="J5" s="46"/>
      <c r="K5" s="46" t="s">
        <v>2178</v>
      </c>
      <c r="L5" s="46"/>
      <c r="M5" s="46"/>
      <c r="N5" s="151"/>
      <c r="O5" s="152"/>
      <c r="P5" s="152"/>
    </row>
    <row r="6" spans="1:17" ht="24">
      <c r="A6" s="153" t="s">
        <v>1398</v>
      </c>
      <c r="B6" s="153" t="s">
        <v>2967</v>
      </c>
      <c r="C6" s="154" t="s">
        <v>1399</v>
      </c>
      <c r="D6" s="153" t="s">
        <v>1399</v>
      </c>
      <c r="E6" s="123">
        <v>10000</v>
      </c>
      <c r="F6" s="123">
        <v>4600</v>
      </c>
      <c r="G6" s="123">
        <v>10000</v>
      </c>
      <c r="H6" s="123">
        <v>10000</v>
      </c>
      <c r="I6" s="122" t="s">
        <v>361</v>
      </c>
      <c r="J6" s="153" t="s">
        <v>2815</v>
      </c>
      <c r="K6" s="129" t="s">
        <v>32</v>
      </c>
      <c r="L6" s="153" t="s">
        <v>2853</v>
      </c>
      <c r="M6" s="118">
        <v>0</v>
      </c>
      <c r="N6" s="123">
        <v>0</v>
      </c>
      <c r="O6" s="134">
        <v>0</v>
      </c>
      <c r="P6" s="134">
        <v>0</v>
      </c>
      <c r="Q6" s="15" t="s">
        <v>3278</v>
      </c>
    </row>
    <row r="7" spans="1:17" ht="24">
      <c r="A7" s="153" t="s">
        <v>355</v>
      </c>
      <c r="B7" s="153" t="s">
        <v>2968</v>
      </c>
      <c r="C7" s="154" t="s">
        <v>356</v>
      </c>
      <c r="D7" s="153" t="s">
        <v>356</v>
      </c>
      <c r="E7" s="123">
        <v>10000</v>
      </c>
      <c r="F7" s="123">
        <v>2989</v>
      </c>
      <c r="G7" s="123">
        <v>10000</v>
      </c>
      <c r="H7" s="123">
        <v>10000</v>
      </c>
      <c r="I7" s="122" t="s">
        <v>362</v>
      </c>
      <c r="J7" s="153" t="s">
        <v>2816</v>
      </c>
      <c r="K7" s="129" t="s">
        <v>34</v>
      </c>
      <c r="L7" s="153" t="s">
        <v>2854</v>
      </c>
      <c r="M7" s="118">
        <v>0</v>
      </c>
      <c r="N7" s="123">
        <v>0</v>
      </c>
      <c r="O7" s="134">
        <v>0</v>
      </c>
      <c r="P7" s="134">
        <v>0</v>
      </c>
      <c r="Q7" s="15" t="s">
        <v>3278</v>
      </c>
    </row>
    <row r="8" spans="1:17" ht="24">
      <c r="A8" s="153" t="s">
        <v>357</v>
      </c>
      <c r="B8" s="153" t="s">
        <v>2798</v>
      </c>
      <c r="C8" s="154" t="s">
        <v>116</v>
      </c>
      <c r="D8" s="153" t="s">
        <v>12</v>
      </c>
      <c r="E8" s="123">
        <v>10000</v>
      </c>
      <c r="F8" s="123">
        <v>0</v>
      </c>
      <c r="G8" s="123">
        <v>10000</v>
      </c>
      <c r="H8" s="123">
        <v>10000</v>
      </c>
      <c r="I8" s="122" t="s">
        <v>363</v>
      </c>
      <c r="J8" s="153" t="s">
        <v>2817</v>
      </c>
      <c r="K8" s="129" t="s">
        <v>36</v>
      </c>
      <c r="L8" s="153" t="s">
        <v>2855</v>
      </c>
      <c r="M8" s="118">
        <v>0</v>
      </c>
      <c r="N8" s="123">
        <v>0</v>
      </c>
      <c r="O8" s="134">
        <v>0</v>
      </c>
      <c r="P8" s="134">
        <v>0</v>
      </c>
      <c r="Q8" s="15" t="s">
        <v>3278</v>
      </c>
    </row>
    <row r="9" spans="1:17" ht="24">
      <c r="A9" s="153" t="s">
        <v>358</v>
      </c>
      <c r="B9" s="153" t="s">
        <v>2969</v>
      </c>
      <c r="C9" s="154" t="s">
        <v>359</v>
      </c>
      <c r="D9" s="153" t="s">
        <v>359</v>
      </c>
      <c r="E9" s="123">
        <v>20000</v>
      </c>
      <c r="F9" s="123">
        <v>7220</v>
      </c>
      <c r="G9" s="123">
        <v>10000</v>
      </c>
      <c r="H9" s="123">
        <v>10000</v>
      </c>
      <c r="I9" s="122" t="s">
        <v>364</v>
      </c>
      <c r="J9" s="153" t="s">
        <v>2818</v>
      </c>
      <c r="K9" s="129" t="s">
        <v>38</v>
      </c>
      <c r="L9" s="153" t="s">
        <v>2856</v>
      </c>
      <c r="M9" s="123">
        <v>2000000</v>
      </c>
      <c r="N9" s="123">
        <v>1533539</v>
      </c>
      <c r="O9" s="134">
        <v>1850000</v>
      </c>
      <c r="P9" s="134">
        <v>1800000</v>
      </c>
      <c r="Q9" s="15" t="s">
        <v>3278</v>
      </c>
    </row>
    <row r="10" spans="1:17" ht="24">
      <c r="A10" s="153" t="s">
        <v>360</v>
      </c>
      <c r="B10" s="153" t="s">
        <v>2970</v>
      </c>
      <c r="C10" s="154" t="s">
        <v>2718</v>
      </c>
      <c r="D10" s="153" t="s">
        <v>2971</v>
      </c>
      <c r="E10" s="123">
        <v>20000</v>
      </c>
      <c r="F10" s="123">
        <v>1840</v>
      </c>
      <c r="G10" s="123">
        <v>10000</v>
      </c>
      <c r="H10" s="123">
        <v>10000</v>
      </c>
      <c r="I10" s="121" t="s">
        <v>365</v>
      </c>
      <c r="J10" s="153" t="s">
        <v>2972</v>
      </c>
      <c r="K10" s="122" t="s">
        <v>366</v>
      </c>
      <c r="L10" s="153" t="s">
        <v>2973</v>
      </c>
      <c r="M10" s="118">
        <v>0</v>
      </c>
      <c r="N10" s="119">
        <v>0</v>
      </c>
      <c r="O10" s="134">
        <v>0</v>
      </c>
      <c r="P10" s="134">
        <v>0</v>
      </c>
      <c r="Q10" s="15" t="s">
        <v>3278</v>
      </c>
    </row>
    <row r="11" spans="1:17">
      <c r="A11" s="153"/>
      <c r="B11" s="153"/>
      <c r="C11" s="154"/>
      <c r="D11" s="154"/>
      <c r="E11" s="154"/>
      <c r="F11" s="123"/>
      <c r="G11" s="123"/>
      <c r="H11" s="123"/>
      <c r="I11" s="124" t="s">
        <v>43</v>
      </c>
      <c r="J11" s="124"/>
      <c r="K11" s="99" t="s">
        <v>44</v>
      </c>
      <c r="L11" s="99"/>
      <c r="M11" s="211">
        <f>SUM(M6:M10)</f>
        <v>2000000</v>
      </c>
      <c r="N11" s="211">
        <f t="shared" ref="N11:P11" si="0">SUM(N6:N10)</f>
        <v>1533539</v>
      </c>
      <c r="O11" s="211">
        <f t="shared" si="0"/>
        <v>1850000</v>
      </c>
      <c r="P11" s="211">
        <f t="shared" si="0"/>
        <v>1800000</v>
      </c>
    </row>
    <row r="12" spans="1:17">
      <c r="A12" s="184"/>
      <c r="B12" s="184"/>
      <c r="C12" s="154"/>
      <c r="D12" s="154"/>
      <c r="E12" s="154"/>
      <c r="F12" s="123"/>
      <c r="G12" s="123"/>
      <c r="H12" s="123"/>
      <c r="I12" s="165"/>
      <c r="J12" s="160"/>
      <c r="K12" s="217" t="s">
        <v>367</v>
      </c>
      <c r="L12" s="217"/>
      <c r="M12" s="118"/>
      <c r="N12" s="118"/>
      <c r="O12" s="126"/>
      <c r="P12" s="119"/>
    </row>
    <row r="13" spans="1:17" ht="24">
      <c r="A13" s="184"/>
      <c r="B13" s="184"/>
      <c r="C13" s="154"/>
      <c r="D13" s="154"/>
      <c r="E13" s="154"/>
      <c r="F13" s="123"/>
      <c r="G13" s="123"/>
      <c r="H13" s="123"/>
      <c r="I13" s="156" t="s">
        <v>368</v>
      </c>
      <c r="J13" s="153" t="s">
        <v>2821</v>
      </c>
      <c r="K13" s="122" t="s">
        <v>46</v>
      </c>
      <c r="L13" s="153" t="s">
        <v>2858</v>
      </c>
      <c r="M13" s="119">
        <v>5850000</v>
      </c>
      <c r="N13" s="118">
        <v>4241910</v>
      </c>
      <c r="O13" s="134">
        <v>5900000</v>
      </c>
      <c r="P13" s="134">
        <v>7100000</v>
      </c>
      <c r="Q13" t="s">
        <v>3279</v>
      </c>
    </row>
    <row r="14" spans="1:17" ht="24">
      <c r="A14" s="186"/>
      <c r="B14" s="186"/>
      <c r="C14" s="158"/>
      <c r="D14" s="158"/>
      <c r="E14" s="158"/>
      <c r="F14" s="123"/>
      <c r="G14" s="123"/>
      <c r="H14" s="123"/>
      <c r="I14" s="156" t="s">
        <v>2572</v>
      </c>
      <c r="J14" s="153" t="s">
        <v>3053</v>
      </c>
      <c r="K14" s="122" t="s">
        <v>110</v>
      </c>
      <c r="L14" s="153" t="s">
        <v>3054</v>
      </c>
      <c r="M14" s="119">
        <v>2500000</v>
      </c>
      <c r="N14" s="118">
        <v>0</v>
      </c>
      <c r="O14" s="134">
        <v>0</v>
      </c>
      <c r="P14" s="134">
        <v>2700000</v>
      </c>
      <c r="Q14" t="s">
        <v>3279</v>
      </c>
    </row>
    <row r="15" spans="1:17" ht="24">
      <c r="A15" s="184"/>
      <c r="B15" s="184"/>
      <c r="C15" s="154"/>
      <c r="D15" s="154"/>
      <c r="E15" s="154"/>
      <c r="F15" s="123"/>
      <c r="G15" s="123"/>
      <c r="H15" s="123"/>
      <c r="I15" s="156" t="s">
        <v>369</v>
      </c>
      <c r="J15" s="153" t="s">
        <v>2823</v>
      </c>
      <c r="K15" s="122" t="s">
        <v>50</v>
      </c>
      <c r="L15" s="153" t="s">
        <v>2859</v>
      </c>
      <c r="M15" s="119">
        <v>100000</v>
      </c>
      <c r="N15" s="118">
        <v>0</v>
      </c>
      <c r="O15" s="134">
        <v>10000</v>
      </c>
      <c r="P15" s="134">
        <v>10000</v>
      </c>
      <c r="Q15" t="s">
        <v>3279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156" t="s">
        <v>370</v>
      </c>
      <c r="J16" s="153" t="s">
        <v>2826</v>
      </c>
      <c r="K16" s="122" t="s">
        <v>56</v>
      </c>
      <c r="L16" s="153" t="s">
        <v>2862</v>
      </c>
      <c r="M16" s="119">
        <v>10000</v>
      </c>
      <c r="N16" s="118">
        <v>3200</v>
      </c>
      <c r="O16" s="134">
        <v>10000</v>
      </c>
      <c r="P16" s="134">
        <v>10000</v>
      </c>
      <c r="Q16" t="s">
        <v>3279</v>
      </c>
    </row>
    <row r="17" spans="1:17" ht="36">
      <c r="A17" s="159"/>
      <c r="B17" s="159"/>
      <c r="C17" s="118"/>
      <c r="D17" s="118"/>
      <c r="E17" s="118"/>
      <c r="F17" s="118"/>
      <c r="G17" s="126"/>
      <c r="H17" s="126"/>
      <c r="I17" s="156" t="s">
        <v>371</v>
      </c>
      <c r="J17" s="153" t="s">
        <v>2827</v>
      </c>
      <c r="K17" s="122" t="s">
        <v>138</v>
      </c>
      <c r="L17" s="153" t="s">
        <v>2863</v>
      </c>
      <c r="M17" s="119">
        <v>10000</v>
      </c>
      <c r="N17" s="118">
        <v>0</v>
      </c>
      <c r="O17" s="134">
        <v>10000</v>
      </c>
      <c r="P17" s="134">
        <v>10000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26"/>
      <c r="H18" s="126"/>
      <c r="I18" s="156" t="s">
        <v>372</v>
      </c>
      <c r="J18" s="153" t="s">
        <v>2828</v>
      </c>
      <c r="K18" s="122" t="s">
        <v>60</v>
      </c>
      <c r="L18" s="153" t="s">
        <v>2864</v>
      </c>
      <c r="M18" s="119">
        <v>10000</v>
      </c>
      <c r="N18" s="118">
        <v>6101</v>
      </c>
      <c r="O18" s="134">
        <v>10000</v>
      </c>
      <c r="P18" s="134">
        <v>10000</v>
      </c>
      <c r="Q18" t="s">
        <v>3279</v>
      </c>
    </row>
    <row r="19" spans="1:17" ht="24">
      <c r="A19" s="128"/>
      <c r="B19" s="128"/>
      <c r="C19" s="129"/>
      <c r="D19" s="129"/>
      <c r="E19" s="129"/>
      <c r="F19" s="123"/>
      <c r="G19" s="126"/>
      <c r="H19" s="123"/>
      <c r="I19" s="156" t="s">
        <v>373</v>
      </c>
      <c r="J19" s="153" t="s">
        <v>2829</v>
      </c>
      <c r="K19" s="122" t="s">
        <v>62</v>
      </c>
      <c r="L19" s="153" t="s">
        <v>2865</v>
      </c>
      <c r="M19" s="118">
        <v>0</v>
      </c>
      <c r="N19" s="118">
        <v>0</v>
      </c>
      <c r="O19" s="134">
        <v>0</v>
      </c>
      <c r="P19" s="134">
        <v>10000</v>
      </c>
      <c r="Q19" t="s">
        <v>3279</v>
      </c>
    </row>
    <row r="20" spans="1:17" ht="24">
      <c r="A20" s="128"/>
      <c r="B20" s="128"/>
      <c r="C20" s="129"/>
      <c r="D20" s="129"/>
      <c r="E20" s="129"/>
      <c r="F20" s="123"/>
      <c r="G20" s="126"/>
      <c r="H20" s="123"/>
      <c r="I20" s="156" t="s">
        <v>374</v>
      </c>
      <c r="J20" s="153" t="s">
        <v>2831</v>
      </c>
      <c r="K20" s="122" t="s">
        <v>66</v>
      </c>
      <c r="L20" s="153" t="s">
        <v>2867</v>
      </c>
      <c r="M20" s="119">
        <v>50000</v>
      </c>
      <c r="N20" s="118">
        <v>14968</v>
      </c>
      <c r="O20" s="134">
        <v>30000</v>
      </c>
      <c r="P20" s="134">
        <v>30000</v>
      </c>
      <c r="Q20" t="s">
        <v>3279</v>
      </c>
    </row>
    <row r="21" spans="1:17" ht="24">
      <c r="A21" s="160"/>
      <c r="B21" s="160"/>
      <c r="C21" s="32"/>
      <c r="D21" s="32"/>
      <c r="E21" s="32"/>
      <c r="F21" s="32"/>
      <c r="G21" s="363"/>
      <c r="H21" s="32"/>
      <c r="I21" s="156" t="s">
        <v>375</v>
      </c>
      <c r="J21" s="153" t="s">
        <v>2834</v>
      </c>
      <c r="K21" s="122" t="s">
        <v>72</v>
      </c>
      <c r="L21" s="153" t="s">
        <v>2869</v>
      </c>
      <c r="M21" s="118">
        <v>0</v>
      </c>
      <c r="N21" s="118">
        <v>0</v>
      </c>
      <c r="O21" s="134">
        <v>0</v>
      </c>
      <c r="P21" s="134">
        <v>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126"/>
      <c r="H22" s="32"/>
      <c r="I22" s="156" t="s">
        <v>376</v>
      </c>
      <c r="J22" s="153" t="s">
        <v>2838</v>
      </c>
      <c r="K22" s="122" t="s">
        <v>2110</v>
      </c>
      <c r="L22" s="153" t="s">
        <v>2872</v>
      </c>
      <c r="M22" s="119">
        <v>400000</v>
      </c>
      <c r="N22" s="118">
        <v>88297</v>
      </c>
      <c r="O22" s="134">
        <v>100000</v>
      </c>
      <c r="P22" s="134">
        <v>100000</v>
      </c>
      <c r="Q22" t="s">
        <v>3279</v>
      </c>
    </row>
    <row r="23" spans="1:17" ht="24">
      <c r="A23" s="160"/>
      <c r="B23" s="160"/>
      <c r="C23" s="32"/>
      <c r="D23" s="32"/>
      <c r="E23" s="32"/>
      <c r="F23" s="32"/>
      <c r="G23" s="363"/>
      <c r="H23" s="32"/>
      <c r="I23" s="156" t="s">
        <v>377</v>
      </c>
      <c r="J23" s="153" t="s">
        <v>2840</v>
      </c>
      <c r="K23" s="122" t="s">
        <v>85</v>
      </c>
      <c r="L23" s="153" t="s">
        <v>2874</v>
      </c>
      <c r="M23" s="119">
        <v>120000</v>
      </c>
      <c r="N23" s="118">
        <v>21469</v>
      </c>
      <c r="O23" s="134">
        <v>30000</v>
      </c>
      <c r="P23" s="134">
        <v>30000</v>
      </c>
      <c r="Q23" t="s">
        <v>3279</v>
      </c>
    </row>
    <row r="24" spans="1:17" ht="24">
      <c r="A24" s="160"/>
      <c r="B24" s="160"/>
      <c r="C24" s="32"/>
      <c r="D24" s="32"/>
      <c r="E24" s="32"/>
      <c r="F24" s="32"/>
      <c r="G24" s="363"/>
      <c r="H24" s="32"/>
      <c r="I24" s="156" t="s">
        <v>378</v>
      </c>
      <c r="J24" s="153" t="s">
        <v>2974</v>
      </c>
      <c r="K24" s="122" t="s">
        <v>379</v>
      </c>
      <c r="L24" s="153" t="s">
        <v>2975</v>
      </c>
      <c r="M24" s="119">
        <v>1200000</v>
      </c>
      <c r="N24" s="118">
        <v>897922</v>
      </c>
      <c r="O24" s="134">
        <v>1200000</v>
      </c>
      <c r="P24" s="134">
        <v>1200000</v>
      </c>
      <c r="Q24" t="s">
        <v>3279</v>
      </c>
    </row>
    <row r="25" spans="1:17" ht="24">
      <c r="A25" s="160"/>
      <c r="B25" s="160"/>
      <c r="C25" s="130"/>
      <c r="D25" s="130"/>
      <c r="E25" s="130"/>
      <c r="F25" s="130"/>
      <c r="G25" s="130"/>
      <c r="H25" s="32"/>
      <c r="I25" s="156" t="s">
        <v>380</v>
      </c>
      <c r="J25" s="153" t="s">
        <v>2843</v>
      </c>
      <c r="K25" s="122" t="s">
        <v>381</v>
      </c>
      <c r="L25" s="153" t="s">
        <v>381</v>
      </c>
      <c r="M25" s="119">
        <v>500000</v>
      </c>
      <c r="N25" s="118">
        <v>355219</v>
      </c>
      <c r="O25" s="134">
        <v>500000</v>
      </c>
      <c r="P25" s="134">
        <v>500000</v>
      </c>
      <c r="Q25" t="s">
        <v>3279</v>
      </c>
    </row>
    <row r="26" spans="1:17" ht="24">
      <c r="A26" s="160"/>
      <c r="B26" s="160"/>
      <c r="C26" s="32"/>
      <c r="D26" s="32"/>
      <c r="E26" s="32"/>
      <c r="F26" s="32"/>
      <c r="G26" s="363"/>
      <c r="H26" s="32"/>
      <c r="I26" s="156" t="s">
        <v>382</v>
      </c>
      <c r="J26" s="153" t="s">
        <v>2976</v>
      </c>
      <c r="K26" s="122" t="s">
        <v>383</v>
      </c>
      <c r="L26" s="153" t="s">
        <v>383</v>
      </c>
      <c r="M26" s="119">
        <v>100000</v>
      </c>
      <c r="N26" s="118">
        <v>42750</v>
      </c>
      <c r="O26" s="134">
        <v>100000</v>
      </c>
      <c r="P26" s="134">
        <v>100000</v>
      </c>
      <c r="Q26" t="s">
        <v>3279</v>
      </c>
    </row>
    <row r="27" spans="1:17" ht="24">
      <c r="A27" s="160"/>
      <c r="B27" s="160"/>
      <c r="C27" s="32"/>
      <c r="D27" s="32"/>
      <c r="E27" s="32"/>
      <c r="F27" s="32"/>
      <c r="G27" s="363"/>
      <c r="H27" s="32"/>
      <c r="I27" s="156" t="s">
        <v>384</v>
      </c>
      <c r="J27" s="153" t="s">
        <v>2977</v>
      </c>
      <c r="K27" s="122" t="s">
        <v>385</v>
      </c>
      <c r="L27" s="153" t="s">
        <v>2978</v>
      </c>
      <c r="M27" s="119">
        <v>10000</v>
      </c>
      <c r="N27" s="118">
        <v>0</v>
      </c>
      <c r="O27" s="134">
        <v>10000</v>
      </c>
      <c r="P27" s="134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63"/>
      <c r="H28" s="32"/>
      <c r="I28" s="156" t="s">
        <v>386</v>
      </c>
      <c r="J28" s="153" t="s">
        <v>2924</v>
      </c>
      <c r="K28" s="122" t="s">
        <v>180</v>
      </c>
      <c r="L28" s="153" t="s">
        <v>180</v>
      </c>
      <c r="M28" s="119">
        <v>10000</v>
      </c>
      <c r="N28" s="118">
        <v>0</v>
      </c>
      <c r="O28" s="134">
        <v>10000</v>
      </c>
      <c r="P28" s="134">
        <v>10000</v>
      </c>
      <c r="Q28" t="s">
        <v>3279</v>
      </c>
    </row>
    <row r="29" spans="1:17" ht="24">
      <c r="A29" s="160"/>
      <c r="B29" s="160"/>
      <c r="C29" s="32"/>
      <c r="D29" s="32"/>
      <c r="E29" s="32"/>
      <c r="F29" s="130"/>
      <c r="G29" s="130"/>
      <c r="H29" s="131"/>
      <c r="I29" s="156" t="s">
        <v>387</v>
      </c>
      <c r="J29" s="153" t="s">
        <v>2839</v>
      </c>
      <c r="K29" s="122" t="s">
        <v>94</v>
      </c>
      <c r="L29" s="153" t="s">
        <v>2873</v>
      </c>
      <c r="M29" s="119">
        <v>50000</v>
      </c>
      <c r="N29" s="118">
        <v>0</v>
      </c>
      <c r="O29" s="134">
        <v>10000</v>
      </c>
      <c r="P29" s="134">
        <v>10000</v>
      </c>
      <c r="Q29" t="s">
        <v>3279</v>
      </c>
    </row>
    <row r="30" spans="1:17" ht="24">
      <c r="A30" s="160"/>
      <c r="B30" s="160"/>
      <c r="C30" s="32"/>
      <c r="D30" s="32"/>
      <c r="E30" s="32"/>
      <c r="F30" s="32"/>
      <c r="G30" s="363"/>
      <c r="H30" s="32"/>
      <c r="I30" s="156" t="s">
        <v>388</v>
      </c>
      <c r="J30" s="153" t="s">
        <v>2979</v>
      </c>
      <c r="K30" s="122" t="s">
        <v>389</v>
      </c>
      <c r="L30" s="153" t="s">
        <v>2980</v>
      </c>
      <c r="M30" s="119">
        <v>10000</v>
      </c>
      <c r="N30" s="118">
        <v>0</v>
      </c>
      <c r="O30" s="134">
        <v>10000</v>
      </c>
      <c r="P30" s="134">
        <v>10000</v>
      </c>
      <c r="Q30" t="s">
        <v>3279</v>
      </c>
    </row>
    <row r="31" spans="1:17" ht="24">
      <c r="A31" s="160"/>
      <c r="B31" s="160"/>
      <c r="C31" s="32"/>
      <c r="D31" s="32"/>
      <c r="E31" s="32"/>
      <c r="F31" s="32"/>
      <c r="G31" s="363"/>
      <c r="H31" s="32"/>
      <c r="I31" s="156" t="s">
        <v>390</v>
      </c>
      <c r="J31" s="153" t="s">
        <v>2925</v>
      </c>
      <c r="K31" s="122" t="s">
        <v>182</v>
      </c>
      <c r="L31" s="153" t="s">
        <v>2926</v>
      </c>
      <c r="M31" s="119">
        <v>10000</v>
      </c>
      <c r="N31" s="118">
        <v>0</v>
      </c>
      <c r="O31" s="134">
        <v>10000</v>
      </c>
      <c r="P31" s="134">
        <v>10000</v>
      </c>
      <c r="Q31" t="s">
        <v>3279</v>
      </c>
    </row>
    <row r="32" spans="1:17" ht="24">
      <c r="A32" s="160"/>
      <c r="B32" s="160"/>
      <c r="C32" s="32"/>
      <c r="D32" s="32"/>
      <c r="E32" s="32"/>
      <c r="F32" s="32"/>
      <c r="G32" s="363"/>
      <c r="H32" s="32"/>
      <c r="I32" s="156" t="s">
        <v>391</v>
      </c>
      <c r="J32" s="153" t="s">
        <v>2974</v>
      </c>
      <c r="K32" s="122" t="s">
        <v>392</v>
      </c>
      <c r="L32" s="153" t="s">
        <v>2975</v>
      </c>
      <c r="M32" s="119">
        <v>120000</v>
      </c>
      <c r="N32" s="118">
        <v>102797</v>
      </c>
      <c r="O32" s="134">
        <v>120000</v>
      </c>
      <c r="P32" s="134">
        <v>120000</v>
      </c>
      <c r="Q32" t="s">
        <v>3279</v>
      </c>
    </row>
    <row r="33" spans="1:17" ht="15" customHeight="1">
      <c r="A33" s="160"/>
      <c r="B33" s="160"/>
      <c r="C33" s="32"/>
      <c r="D33" s="32"/>
      <c r="E33" s="32"/>
      <c r="F33" s="32"/>
      <c r="G33" s="363"/>
      <c r="H33" s="32"/>
      <c r="I33" s="156" t="s">
        <v>393</v>
      </c>
      <c r="J33" s="153" t="s">
        <v>2981</v>
      </c>
      <c r="K33" s="122" t="s">
        <v>394</v>
      </c>
      <c r="L33" s="153" t="s">
        <v>2982</v>
      </c>
      <c r="M33" s="119">
        <v>1200000</v>
      </c>
      <c r="N33" s="118">
        <v>807374</v>
      </c>
      <c r="O33" s="134">
        <v>1200000</v>
      </c>
      <c r="P33" s="134">
        <v>1200000</v>
      </c>
      <c r="Q33" t="s">
        <v>3279</v>
      </c>
    </row>
    <row r="34" spans="1:17" ht="15" customHeight="1">
      <c r="A34" s="160"/>
      <c r="B34" s="160"/>
      <c r="C34" s="32"/>
      <c r="D34" s="32"/>
      <c r="E34" s="32"/>
      <c r="F34" s="32"/>
      <c r="G34" s="363"/>
      <c r="H34" s="32"/>
      <c r="I34" s="156" t="s">
        <v>395</v>
      </c>
      <c r="J34" s="153" t="s">
        <v>2845</v>
      </c>
      <c r="K34" s="122" t="s">
        <v>396</v>
      </c>
      <c r="L34" s="153" t="s">
        <v>2877</v>
      </c>
      <c r="M34" s="118">
        <v>0</v>
      </c>
      <c r="N34" s="118">
        <v>0</v>
      </c>
      <c r="O34" s="134">
        <v>0</v>
      </c>
      <c r="P34" s="134">
        <v>0</v>
      </c>
      <c r="Q34" t="s">
        <v>3279</v>
      </c>
    </row>
    <row r="35" spans="1:17" ht="15" customHeight="1">
      <c r="A35" s="160"/>
      <c r="B35" s="160"/>
      <c r="C35" s="32"/>
      <c r="D35" s="32"/>
      <c r="E35" s="32"/>
      <c r="F35" s="32"/>
      <c r="G35" s="363"/>
      <c r="H35" s="32"/>
      <c r="I35" s="546"/>
      <c r="J35" s="546"/>
      <c r="K35" s="364"/>
      <c r="L35" s="363"/>
      <c r="M35" s="126"/>
      <c r="N35" s="364"/>
      <c r="O35" s="364"/>
      <c r="P35" s="547"/>
    </row>
    <row r="36" spans="1:17" ht="15" customHeight="1">
      <c r="A36" s="160"/>
      <c r="B36" s="160"/>
      <c r="C36" s="32"/>
      <c r="D36" s="32"/>
      <c r="E36" s="32"/>
      <c r="F36" s="32"/>
      <c r="G36" s="363"/>
      <c r="H36" s="32"/>
      <c r="I36" s="161" t="s">
        <v>111</v>
      </c>
      <c r="J36" s="161"/>
      <c r="K36" s="99" t="s">
        <v>112</v>
      </c>
      <c r="L36" s="99"/>
      <c r="M36" s="219">
        <f t="shared" ref="M36:P36" si="1">SUM(M13:M35)</f>
        <v>12260000</v>
      </c>
      <c r="N36" s="219">
        <f t="shared" si="1"/>
        <v>6582007</v>
      </c>
      <c r="O36" s="219">
        <f t="shared" si="1"/>
        <v>9270000</v>
      </c>
      <c r="P36" s="219">
        <f t="shared" si="1"/>
        <v>13180000</v>
      </c>
    </row>
    <row r="37" spans="1:17" ht="15" customHeight="1">
      <c r="A37" s="160"/>
      <c r="B37" s="160"/>
      <c r="C37" s="32"/>
      <c r="D37" s="32"/>
      <c r="E37" s="32"/>
      <c r="F37" s="32"/>
      <c r="G37" s="363"/>
      <c r="H37" s="32"/>
      <c r="I37" s="187"/>
      <c r="J37" s="187"/>
      <c r="K37" s="32"/>
      <c r="L37" s="32"/>
      <c r="M37" s="118"/>
      <c r="N37" s="32"/>
      <c r="O37" s="363"/>
      <c r="P37" s="32"/>
    </row>
    <row r="38" spans="1:17" ht="15" customHeight="1">
      <c r="A38" s="160"/>
      <c r="B38" s="160"/>
      <c r="C38" s="32"/>
      <c r="D38" s="32"/>
      <c r="E38" s="32"/>
      <c r="F38" s="32"/>
      <c r="G38" s="363"/>
      <c r="H38" s="32"/>
      <c r="I38" s="187"/>
      <c r="J38" s="187"/>
      <c r="K38" s="122"/>
      <c r="L38" s="122"/>
      <c r="M38" s="118"/>
      <c r="N38" s="118"/>
      <c r="O38" s="126"/>
      <c r="P38" s="119"/>
    </row>
    <row r="39" spans="1:17" ht="15" customHeight="1">
      <c r="A39" s="160"/>
      <c r="B39" s="160"/>
      <c r="C39" s="32"/>
      <c r="D39" s="32"/>
      <c r="E39" s="32"/>
      <c r="F39" s="32"/>
      <c r="G39" s="363"/>
      <c r="H39" s="32"/>
      <c r="I39" s="187"/>
      <c r="J39" s="187"/>
      <c r="K39" s="122"/>
      <c r="L39" s="122"/>
      <c r="M39" s="118"/>
      <c r="N39" s="118"/>
      <c r="O39" s="126"/>
      <c r="P39" s="119"/>
    </row>
    <row r="40" spans="1:17" ht="15" customHeight="1">
      <c r="A40" s="160"/>
      <c r="B40" s="160"/>
      <c r="C40" s="32"/>
      <c r="D40" s="32"/>
      <c r="E40" s="32"/>
      <c r="F40" s="32"/>
      <c r="G40" s="363"/>
      <c r="H40" s="32"/>
      <c r="I40" s="187"/>
      <c r="J40" s="187"/>
      <c r="K40" s="122"/>
      <c r="L40" s="122"/>
      <c r="M40" s="118"/>
      <c r="N40" s="118"/>
      <c r="O40" s="126"/>
      <c r="P40" s="119"/>
    </row>
    <row r="41" spans="1:17" ht="15" customHeight="1">
      <c r="A41" s="160"/>
      <c r="B41" s="160"/>
      <c r="C41" s="32"/>
      <c r="D41" s="32"/>
      <c r="E41" s="32"/>
      <c r="F41" s="32"/>
      <c r="G41" s="363"/>
      <c r="H41" s="32"/>
      <c r="I41" s="187"/>
      <c r="J41" s="187"/>
      <c r="K41" s="122"/>
      <c r="L41" s="122"/>
      <c r="M41" s="118"/>
      <c r="N41" s="118"/>
      <c r="O41" s="126"/>
      <c r="P41" s="119"/>
    </row>
    <row r="42" spans="1:17" ht="15" customHeight="1">
      <c r="A42" s="160"/>
      <c r="B42" s="160"/>
      <c r="C42" s="32"/>
      <c r="D42" s="32"/>
      <c r="E42" s="32"/>
      <c r="F42" s="32"/>
      <c r="G42" s="363"/>
      <c r="H42" s="32"/>
      <c r="I42" s="187"/>
      <c r="J42" s="187"/>
      <c r="K42" s="122"/>
      <c r="L42" s="122"/>
      <c r="M42" s="118"/>
      <c r="N42" s="118"/>
      <c r="O42" s="126"/>
      <c r="P42" s="119"/>
    </row>
    <row r="43" spans="1:17" ht="15" customHeight="1">
      <c r="A43" s="160"/>
      <c r="B43" s="160"/>
      <c r="C43" s="32"/>
      <c r="D43" s="32"/>
      <c r="E43" s="32"/>
      <c r="F43" s="32"/>
      <c r="G43" s="363"/>
      <c r="H43" s="32"/>
      <c r="I43" s="187"/>
      <c r="J43" s="187"/>
      <c r="K43" s="122"/>
      <c r="L43" s="122"/>
      <c r="M43" s="118"/>
      <c r="N43" s="118"/>
      <c r="O43" s="126"/>
      <c r="P43" s="119"/>
    </row>
    <row r="44" spans="1:17" ht="15.6" customHeight="1">
      <c r="A44" s="160"/>
      <c r="B44" s="160"/>
      <c r="C44" s="32"/>
      <c r="D44" s="32"/>
      <c r="E44" s="32"/>
      <c r="F44" s="32"/>
      <c r="G44" s="363"/>
      <c r="H44" s="32"/>
      <c r="I44" s="187"/>
      <c r="J44" s="187"/>
      <c r="K44" s="122"/>
      <c r="L44" s="122"/>
      <c r="M44" s="118"/>
      <c r="N44" s="118"/>
      <c r="O44" s="126"/>
      <c r="P44" s="119"/>
    </row>
    <row r="45" spans="1:17" ht="14.45" customHeight="1">
      <c r="A45" s="160"/>
      <c r="B45" s="160"/>
      <c r="C45" s="32"/>
      <c r="D45" s="32"/>
      <c r="E45" s="32"/>
      <c r="F45" s="32"/>
      <c r="G45" s="363"/>
      <c r="H45" s="32"/>
      <c r="I45" s="166"/>
      <c r="J45" s="166"/>
      <c r="K45" s="41"/>
      <c r="L45" s="41"/>
      <c r="M45" s="118"/>
      <c r="N45" s="167"/>
      <c r="O45" s="167"/>
      <c r="P45" s="167"/>
    </row>
    <row r="46" spans="1:17" ht="13.15" customHeight="1">
      <c r="A46" s="160"/>
      <c r="B46" s="160"/>
      <c r="C46" s="32"/>
      <c r="D46" s="32"/>
      <c r="E46" s="32"/>
      <c r="F46" s="32"/>
      <c r="G46" s="363"/>
      <c r="H46" s="32"/>
      <c r="I46" s="164"/>
      <c r="J46" s="164"/>
      <c r="K46" s="30"/>
      <c r="L46" s="32"/>
      <c r="M46" s="118"/>
      <c r="N46" s="30"/>
      <c r="O46" s="364"/>
      <c r="P46" s="30"/>
    </row>
    <row r="47" spans="1:17" ht="15" customHeight="1">
      <c r="A47" s="162"/>
      <c r="B47" s="162"/>
      <c r="C47" s="102" t="s">
        <v>2187</v>
      </c>
      <c r="D47" s="102"/>
      <c r="E47" s="148">
        <f>SUM(E6:E46)</f>
        <v>70000</v>
      </c>
      <c r="F47" s="148">
        <f t="shared" ref="F47:H47" si="2">SUM(F6:F46)</f>
        <v>16649</v>
      </c>
      <c r="G47" s="148">
        <f t="shared" si="2"/>
        <v>50000</v>
      </c>
      <c r="H47" s="148">
        <f t="shared" si="2"/>
        <v>50000</v>
      </c>
      <c r="I47" s="165"/>
      <c r="J47" s="165"/>
      <c r="K47" s="46" t="s">
        <v>113</v>
      </c>
      <c r="L47" s="46"/>
      <c r="M47" s="284">
        <f t="shared" ref="M47:O47" si="3">M36+M11</f>
        <v>14260000</v>
      </c>
      <c r="N47" s="284">
        <f t="shared" si="3"/>
        <v>8115546</v>
      </c>
      <c r="O47" s="284">
        <f t="shared" si="3"/>
        <v>11120000</v>
      </c>
      <c r="P47" s="284">
        <f>P36+P11</f>
        <v>14980000</v>
      </c>
    </row>
    <row r="48" spans="1:17" ht="15" customHeight="1">
      <c r="A48" s="199"/>
      <c r="B48" s="199"/>
      <c r="C48" s="31"/>
      <c r="D48" s="31"/>
      <c r="E48" s="31"/>
      <c r="F48" s="218"/>
      <c r="G48" s="365"/>
      <c r="H48" s="53"/>
      <c r="I48" s="38" t="s">
        <v>2186</v>
      </c>
      <c r="J48" s="38"/>
      <c r="K48" s="38"/>
      <c r="L48" s="38"/>
      <c r="M48" s="257"/>
      <c r="N48" s="80"/>
      <c r="O48" s="646"/>
      <c r="P48" s="81"/>
    </row>
    <row r="49" spans="1:15" s="3" customFormat="1">
      <c r="A49" s="4"/>
      <c r="B49" s="4"/>
      <c r="G49" s="362"/>
      <c r="I49" s="4"/>
      <c r="J49" s="4"/>
      <c r="O49" s="362"/>
    </row>
    <row r="50" spans="1:15" s="3" customFormat="1">
      <c r="A50" s="4"/>
      <c r="B50" s="4"/>
      <c r="G50" s="362"/>
      <c r="I50" s="4"/>
      <c r="J50" s="4"/>
      <c r="O50" s="362"/>
    </row>
    <row r="51" spans="1:15" s="3" customFormat="1">
      <c r="A51" s="4"/>
      <c r="B51" s="4"/>
      <c r="G51" s="362"/>
      <c r="I51" s="4"/>
      <c r="J51" s="4"/>
      <c r="O51" s="362"/>
    </row>
    <row r="52" spans="1:15" s="3" customFormat="1">
      <c r="A52" s="4"/>
      <c r="B52" s="4"/>
      <c r="G52" s="362"/>
      <c r="I52" s="4"/>
      <c r="J52" s="4"/>
      <c r="O52" s="362"/>
    </row>
    <row r="53" spans="1:15" s="3" customFormat="1">
      <c r="A53" s="4"/>
      <c r="B53" s="4"/>
      <c r="G53" s="362"/>
      <c r="I53" s="4"/>
      <c r="J53" s="4"/>
      <c r="O53" s="362"/>
    </row>
    <row r="54" spans="1:15" s="3" customFormat="1">
      <c r="A54" s="4"/>
      <c r="B54" s="4"/>
      <c r="G54" s="362"/>
      <c r="I54" s="4"/>
      <c r="J54" s="4"/>
      <c r="O54" s="362"/>
    </row>
    <row r="55" spans="1:15" s="3" customFormat="1">
      <c r="A55" s="4"/>
      <c r="B55" s="4"/>
      <c r="G55" s="362"/>
      <c r="I55" s="4"/>
      <c r="J55" s="4"/>
      <c r="O55" s="362"/>
    </row>
    <row r="56" spans="1:15" s="3" customFormat="1">
      <c r="A56" s="4"/>
      <c r="B56" s="4"/>
      <c r="G56" s="362"/>
      <c r="I56" s="4"/>
      <c r="J56" s="4"/>
      <c r="O56" s="362"/>
    </row>
    <row r="57" spans="1:15" s="3" customFormat="1">
      <c r="A57" s="4"/>
      <c r="B57" s="4"/>
      <c r="G57" s="362"/>
      <c r="I57" s="4"/>
      <c r="J57" s="4"/>
      <c r="O57" s="362"/>
    </row>
    <row r="58" spans="1:15" s="3" customFormat="1">
      <c r="A58" s="4"/>
      <c r="B58" s="4"/>
      <c r="G58" s="362"/>
      <c r="I58" s="4"/>
      <c r="J58" s="4"/>
      <c r="O58" s="362"/>
    </row>
    <row r="59" spans="1:15" s="3" customFormat="1">
      <c r="A59" s="4"/>
      <c r="B59" s="4"/>
      <c r="G59" s="362"/>
      <c r="I59" s="4"/>
      <c r="J59" s="4"/>
      <c r="O59" s="362"/>
    </row>
    <row r="60" spans="1:15" s="3" customFormat="1">
      <c r="A60" s="4"/>
      <c r="B60" s="4"/>
      <c r="G60" s="362"/>
      <c r="I60" s="4"/>
      <c r="J60" s="4"/>
      <c r="O60" s="362"/>
    </row>
    <row r="61" spans="1:15" s="3" customFormat="1">
      <c r="A61" s="4"/>
      <c r="B61" s="4"/>
      <c r="G61" s="362"/>
      <c r="I61" s="4"/>
      <c r="J61" s="4"/>
      <c r="O61" s="362"/>
    </row>
    <row r="62" spans="1:15" s="3" customFormat="1">
      <c r="A62" s="4"/>
      <c r="B62" s="4"/>
      <c r="G62" s="362"/>
      <c r="I62" s="4"/>
      <c r="J62" s="4"/>
      <c r="O62" s="362"/>
    </row>
    <row r="63" spans="1:15" s="3" customFormat="1">
      <c r="A63" s="4"/>
      <c r="B63" s="4"/>
      <c r="G63" s="362"/>
      <c r="I63" s="4"/>
      <c r="J63" s="4"/>
      <c r="O63" s="362"/>
    </row>
    <row r="64" spans="1:15" s="3" customFormat="1">
      <c r="A64" s="4"/>
      <c r="B64" s="4"/>
      <c r="G64" s="362"/>
      <c r="I64" s="4"/>
      <c r="J64" s="4"/>
      <c r="O64" s="362"/>
    </row>
    <row r="65" spans="1:16" s="3" customFormat="1">
      <c r="A65" s="4"/>
      <c r="B65" s="4"/>
      <c r="G65" s="362"/>
      <c r="I65" s="4"/>
      <c r="J65" s="4"/>
      <c r="O65" s="362"/>
    </row>
    <row r="66" spans="1:16" s="3" customFormat="1">
      <c r="A66" s="4"/>
      <c r="B66" s="4"/>
      <c r="G66" s="362"/>
      <c r="I66" s="4"/>
      <c r="J66" s="4"/>
      <c r="O66" s="362"/>
    </row>
    <row r="67" spans="1:16" s="3" customFormat="1">
      <c r="A67" s="4"/>
      <c r="B67" s="4"/>
      <c r="G67" s="362"/>
      <c r="I67" s="4"/>
      <c r="J67" s="4"/>
      <c r="O67" s="362"/>
    </row>
    <row r="68" spans="1:16" s="3" customFormat="1">
      <c r="A68" s="4"/>
      <c r="B68" s="4"/>
      <c r="G68" s="362"/>
      <c r="I68" s="4"/>
      <c r="J68" s="4"/>
      <c r="O68" s="362"/>
    </row>
    <row r="69" spans="1:16" s="3" customFormat="1">
      <c r="A69" s="4"/>
      <c r="B69" s="4"/>
      <c r="G69" s="362"/>
      <c r="I69" s="4"/>
      <c r="J69" s="4"/>
      <c r="O69" s="362"/>
    </row>
    <row r="70" spans="1:16" s="3" customFormat="1">
      <c r="A70" s="4"/>
      <c r="B70" s="4"/>
      <c r="G70" s="362"/>
      <c r="I70" s="4"/>
      <c r="J70" s="4"/>
      <c r="O70" s="362"/>
    </row>
    <row r="71" spans="1:16" s="3" customFormat="1">
      <c r="A71" s="4"/>
      <c r="B71" s="4"/>
      <c r="G71" s="362"/>
      <c r="I71" s="4"/>
      <c r="J71" s="4"/>
      <c r="O71" s="362"/>
    </row>
    <row r="72" spans="1:16" s="3" customFormat="1">
      <c r="A72" s="4"/>
      <c r="B72" s="4"/>
      <c r="G72" s="362"/>
      <c r="I72" s="4"/>
      <c r="J72" s="4"/>
      <c r="O72" s="362"/>
    </row>
    <row r="73" spans="1:16" s="3" customFormat="1">
      <c r="A73" s="4"/>
      <c r="B73" s="4"/>
      <c r="G73" s="362"/>
      <c r="I73" s="4"/>
      <c r="J73" s="4"/>
      <c r="O73" s="362"/>
    </row>
    <row r="74" spans="1:16" s="3" customFormat="1">
      <c r="A74" s="4"/>
      <c r="B74" s="4"/>
      <c r="G74" s="362"/>
      <c r="I74" s="4"/>
      <c r="J74" s="4"/>
      <c r="O74" s="362"/>
      <c r="P74" s="436"/>
    </row>
    <row r="75" spans="1:16" s="3" customFormat="1">
      <c r="A75" s="4"/>
      <c r="B75" s="4"/>
      <c r="G75" s="362"/>
      <c r="I75" s="4"/>
      <c r="J75" s="4"/>
      <c r="O75" s="362"/>
      <c r="P75" s="436"/>
    </row>
    <row r="76" spans="1:16" s="3" customFormat="1">
      <c r="A76" s="4"/>
      <c r="B76" s="4"/>
      <c r="G76" s="362"/>
      <c r="I76" s="4"/>
      <c r="J76" s="4"/>
      <c r="O76" s="362"/>
      <c r="P76" s="436"/>
    </row>
    <row r="77" spans="1:16" s="3" customFormat="1">
      <c r="A77" s="4"/>
      <c r="B77" s="4"/>
      <c r="G77" s="362"/>
      <c r="I77" s="4"/>
      <c r="J77" s="4"/>
      <c r="O77" s="362"/>
      <c r="P77" s="436"/>
    </row>
    <row r="78" spans="1:16" s="3" customFormat="1">
      <c r="A78" s="4"/>
      <c r="B78" s="4"/>
      <c r="G78" s="362"/>
      <c r="I78" s="4"/>
      <c r="J78" s="4"/>
      <c r="O78" s="362"/>
      <c r="P78" s="436"/>
    </row>
    <row r="79" spans="1:16" s="3" customFormat="1">
      <c r="A79" s="4"/>
      <c r="B79" s="4"/>
      <c r="G79" s="362"/>
      <c r="I79" s="4"/>
      <c r="J79" s="4"/>
      <c r="O79" s="362"/>
      <c r="P79" s="436"/>
    </row>
    <row r="80" spans="1:16" s="3" customFormat="1">
      <c r="A80" s="4"/>
      <c r="B80" s="4"/>
      <c r="G80" s="362"/>
      <c r="I80" s="4"/>
      <c r="J80" s="4"/>
      <c r="O80" s="362"/>
      <c r="P80" s="436"/>
    </row>
    <row r="81" spans="1:16" s="3" customFormat="1">
      <c r="A81" s="4"/>
      <c r="B81" s="4"/>
      <c r="G81" s="362"/>
      <c r="I81" s="4"/>
      <c r="J81" s="4"/>
      <c r="O81" s="362"/>
      <c r="P81" s="436"/>
    </row>
    <row r="82" spans="1:16" s="3" customFormat="1">
      <c r="A82" s="62"/>
      <c r="B82" s="62"/>
      <c r="C82" s="19" t="s">
        <v>2187</v>
      </c>
      <c r="D82" s="19"/>
      <c r="E82" s="19"/>
      <c r="F82" s="59"/>
      <c r="G82" s="59"/>
      <c r="H82" s="60"/>
      <c r="I82" s="4"/>
      <c r="J82" s="4"/>
      <c r="K82" s="66"/>
      <c r="L82" s="84"/>
      <c r="M82" s="84"/>
      <c r="N82" s="58"/>
      <c r="O82" s="58"/>
      <c r="P82" s="448"/>
    </row>
    <row r="83" spans="1:16" s="3" customFormat="1">
      <c r="A83" s="4"/>
      <c r="B83" s="4"/>
      <c r="G83" s="362"/>
      <c r="I83" s="61"/>
      <c r="J83" s="61"/>
      <c r="O83" s="362"/>
      <c r="P83" s="436"/>
    </row>
    <row r="84" spans="1:16" s="3" customFormat="1">
      <c r="A84" s="4"/>
      <c r="B84" s="4"/>
      <c r="G84" s="362"/>
      <c r="I84" s="4"/>
      <c r="J84" s="4"/>
      <c r="O84" s="362"/>
      <c r="P84" s="436"/>
    </row>
    <row r="85" spans="1:16" s="3" customFormat="1">
      <c r="A85" s="4"/>
      <c r="B85" s="4"/>
      <c r="G85" s="362"/>
      <c r="I85" s="4"/>
      <c r="J85" s="4"/>
      <c r="O85" s="362"/>
      <c r="P85" s="436"/>
    </row>
    <row r="86" spans="1:16" s="3" customFormat="1">
      <c r="A86" s="4"/>
      <c r="B86" s="4"/>
      <c r="G86" s="362"/>
      <c r="I86" s="4"/>
      <c r="J86" s="4"/>
      <c r="M86" s="31" t="s">
        <v>2680</v>
      </c>
      <c r="O86" s="362"/>
      <c r="P86" s="436"/>
    </row>
    <row r="87" spans="1:16" s="3" customFormat="1">
      <c r="A87" s="4"/>
      <c r="B87" s="4"/>
      <c r="G87" s="362"/>
      <c r="I87" s="4"/>
      <c r="J87" s="4"/>
      <c r="O87" s="362"/>
      <c r="P87" s="436"/>
    </row>
    <row r="88" spans="1:16" s="3" customFormat="1">
      <c r="A88" s="4"/>
      <c r="B88" s="4"/>
      <c r="G88" s="362"/>
      <c r="I88" s="4"/>
      <c r="J88" s="4"/>
      <c r="O88" s="362"/>
      <c r="P88" s="436"/>
    </row>
    <row r="89" spans="1:16" s="3" customFormat="1">
      <c r="A89" s="4"/>
      <c r="B89" s="4"/>
      <c r="G89" s="362"/>
      <c r="I89" s="4"/>
      <c r="J89" s="4"/>
      <c r="O89" s="362"/>
      <c r="P89" s="436"/>
    </row>
    <row r="90" spans="1:16" s="3" customFormat="1">
      <c r="A90" s="4"/>
      <c r="B90" s="4"/>
      <c r="G90" s="362"/>
      <c r="I90" s="4"/>
      <c r="J90" s="4"/>
      <c r="O90" s="362"/>
      <c r="P90" s="436"/>
    </row>
    <row r="91" spans="1:16" s="3" customFormat="1">
      <c r="A91" s="4"/>
      <c r="B91" s="4"/>
      <c r="G91" s="362"/>
      <c r="I91" s="4"/>
      <c r="J91" s="4"/>
      <c r="O91" s="362"/>
      <c r="P91" s="436"/>
    </row>
    <row r="92" spans="1:16" s="3" customFormat="1">
      <c r="A92" s="4"/>
      <c r="B92" s="4"/>
      <c r="G92" s="362"/>
      <c r="I92" s="4"/>
      <c r="J92" s="4"/>
      <c r="O92" s="362"/>
      <c r="P92" s="436"/>
    </row>
    <row r="93" spans="1:16" s="3" customFormat="1">
      <c r="A93" s="4"/>
      <c r="B93" s="4"/>
      <c r="G93" s="362"/>
      <c r="I93" s="4"/>
      <c r="J93" s="4"/>
      <c r="O93" s="362"/>
      <c r="P93" s="436"/>
    </row>
    <row r="94" spans="1:16" s="3" customFormat="1">
      <c r="A94" s="4"/>
      <c r="B94" s="4"/>
      <c r="G94" s="362"/>
      <c r="I94" s="4"/>
      <c r="J94" s="4"/>
      <c r="O94" s="362"/>
      <c r="P94" s="436"/>
    </row>
    <row r="95" spans="1:16" s="3" customFormat="1">
      <c r="A95" s="4"/>
      <c r="B95" s="4"/>
      <c r="G95" s="362"/>
      <c r="I95" s="4"/>
      <c r="J95" s="4"/>
      <c r="O95" s="362"/>
      <c r="P95" s="436"/>
    </row>
    <row r="96" spans="1:16" s="3" customFormat="1">
      <c r="A96" s="4"/>
      <c r="B96" s="4"/>
      <c r="G96" s="362"/>
      <c r="I96" s="4"/>
      <c r="J96" s="4"/>
      <c r="O96" s="362"/>
      <c r="P96" s="436"/>
    </row>
    <row r="97" spans="1:16" s="3" customFormat="1">
      <c r="A97" s="4"/>
      <c r="B97" s="4"/>
      <c r="G97" s="362"/>
      <c r="I97" s="4"/>
      <c r="J97" s="4"/>
      <c r="O97" s="362"/>
      <c r="P97" s="436"/>
    </row>
    <row r="98" spans="1:16" s="3" customFormat="1">
      <c r="A98" s="4"/>
      <c r="B98" s="4"/>
      <c r="G98" s="362"/>
      <c r="I98" s="4"/>
      <c r="J98" s="4"/>
      <c r="O98" s="362"/>
      <c r="P98" s="436"/>
    </row>
    <row r="99" spans="1:16" s="3" customFormat="1">
      <c r="A99" s="4"/>
      <c r="B99" s="4"/>
      <c r="G99" s="362"/>
      <c r="I99" s="4"/>
      <c r="J99" s="4"/>
      <c r="O99" s="362"/>
      <c r="P99" s="436"/>
    </row>
    <row r="100" spans="1:16" s="3" customFormat="1">
      <c r="A100" s="4"/>
      <c r="B100" s="4"/>
      <c r="G100" s="362"/>
      <c r="I100" s="4"/>
      <c r="J100" s="4"/>
      <c r="O100" s="362"/>
      <c r="P100" s="436"/>
    </row>
    <row r="101" spans="1:16" s="3" customFormat="1">
      <c r="A101" s="4"/>
      <c r="B101" s="4"/>
      <c r="G101" s="362"/>
      <c r="I101" s="4"/>
      <c r="J101" s="4"/>
      <c r="O101" s="362"/>
      <c r="P101" s="436"/>
    </row>
    <row r="102" spans="1:16" s="3" customFormat="1">
      <c r="A102" s="4"/>
      <c r="B102" s="4"/>
      <c r="G102" s="362"/>
      <c r="I102" s="4"/>
      <c r="J102" s="4"/>
      <c r="O102" s="362"/>
      <c r="P102" s="436"/>
    </row>
    <row r="103" spans="1:16" s="3" customFormat="1">
      <c r="A103" s="4"/>
      <c r="B103" s="4"/>
      <c r="G103" s="362"/>
      <c r="I103" s="4"/>
      <c r="J103" s="4"/>
      <c r="O103" s="362"/>
      <c r="P103" s="436"/>
    </row>
    <row r="104" spans="1:16" s="3" customFormat="1">
      <c r="A104" s="4"/>
      <c r="B104" s="4"/>
      <c r="G104" s="362"/>
      <c r="I104" s="4"/>
      <c r="J104" s="4"/>
      <c r="O104" s="362"/>
      <c r="P104" s="436"/>
    </row>
    <row r="105" spans="1:16" s="3" customFormat="1">
      <c r="A105" s="4"/>
      <c r="B105" s="4"/>
      <c r="G105" s="362"/>
      <c r="I105" s="4"/>
      <c r="J105" s="4"/>
      <c r="O105" s="362"/>
      <c r="P105" s="436"/>
    </row>
    <row r="106" spans="1:16" s="3" customFormat="1">
      <c r="A106" s="4"/>
      <c r="B106" s="4"/>
      <c r="G106" s="362"/>
      <c r="I106" s="4"/>
      <c r="J106" s="4"/>
      <c r="O106" s="362"/>
      <c r="P106" s="436"/>
    </row>
    <row r="107" spans="1:16" s="3" customFormat="1">
      <c r="A107" s="4"/>
      <c r="B107" s="4"/>
      <c r="G107" s="362"/>
      <c r="I107" s="4"/>
      <c r="J107" s="4"/>
      <c r="O107" s="362"/>
      <c r="P107" s="436"/>
    </row>
    <row r="108" spans="1:16" s="3" customFormat="1">
      <c r="A108" s="4"/>
      <c r="B108" s="4"/>
      <c r="G108" s="362"/>
      <c r="I108" s="4"/>
      <c r="J108" s="4"/>
      <c r="O108" s="362"/>
      <c r="P108" s="436"/>
    </row>
    <row r="109" spans="1:16" s="3" customFormat="1">
      <c r="A109" s="4"/>
      <c r="B109" s="4"/>
      <c r="G109" s="362"/>
      <c r="I109" s="4"/>
      <c r="J109" s="4"/>
      <c r="O109" s="362"/>
      <c r="P109" s="436"/>
    </row>
    <row r="110" spans="1:16" s="3" customFormat="1">
      <c r="A110" s="4"/>
      <c r="B110" s="4"/>
      <c r="G110" s="362"/>
      <c r="I110" s="4"/>
      <c r="J110" s="4"/>
      <c r="O110" s="362"/>
      <c r="P110" s="436"/>
    </row>
    <row r="111" spans="1:16" s="3" customFormat="1">
      <c r="A111" s="4"/>
      <c r="B111" s="4"/>
      <c r="G111" s="362"/>
      <c r="I111" s="4"/>
      <c r="J111" s="4"/>
      <c r="O111" s="362"/>
      <c r="P111" s="436"/>
    </row>
    <row r="112" spans="1:16" s="3" customFormat="1">
      <c r="A112" s="4"/>
      <c r="B112" s="4"/>
      <c r="G112" s="362"/>
      <c r="I112" s="4"/>
      <c r="J112" s="4"/>
      <c r="O112" s="362"/>
      <c r="P112" s="436"/>
    </row>
    <row r="113" spans="1:16" s="3" customFormat="1">
      <c r="A113" s="4"/>
      <c r="B113" s="4"/>
      <c r="G113" s="362"/>
      <c r="I113" s="4"/>
      <c r="J113" s="4"/>
      <c r="O113" s="362"/>
      <c r="P113" s="436"/>
    </row>
    <row r="114" spans="1:16" s="3" customFormat="1">
      <c r="A114" s="4"/>
      <c r="B114" s="4"/>
      <c r="G114" s="362"/>
      <c r="I114" s="4"/>
      <c r="J114" s="4"/>
      <c r="O114" s="362"/>
      <c r="P114" s="436"/>
    </row>
    <row r="115" spans="1:16" s="3" customFormat="1">
      <c r="A115" s="4"/>
      <c r="B115" s="4"/>
      <c r="G115" s="362"/>
      <c r="I115" s="4"/>
      <c r="J115" s="4"/>
      <c r="O115" s="362"/>
      <c r="P115" s="436"/>
    </row>
    <row r="116" spans="1:16" s="3" customFormat="1">
      <c r="A116" s="4"/>
      <c r="B116" s="4"/>
      <c r="G116" s="362"/>
      <c r="I116" s="4"/>
      <c r="J116" s="4"/>
      <c r="O116" s="362"/>
      <c r="P116" s="436"/>
    </row>
    <row r="117" spans="1:16" s="3" customFormat="1">
      <c r="A117" s="4"/>
      <c r="B117" s="4"/>
      <c r="G117" s="362"/>
      <c r="I117" s="4"/>
      <c r="J117" s="4"/>
      <c r="O117" s="362"/>
      <c r="P117" s="436"/>
    </row>
    <row r="118" spans="1:16" s="3" customFormat="1">
      <c r="A118" s="4"/>
      <c r="B118" s="4"/>
      <c r="G118" s="362"/>
      <c r="I118" s="4"/>
      <c r="J118" s="4"/>
      <c r="O118" s="362"/>
      <c r="P118" s="436"/>
    </row>
    <row r="119" spans="1:16" s="3" customFormat="1">
      <c r="A119" s="4"/>
      <c r="B119" s="4"/>
      <c r="G119" s="362"/>
      <c r="I119" s="4"/>
      <c r="J119" s="4"/>
      <c r="O119" s="362"/>
      <c r="P119" s="436"/>
    </row>
    <row r="120" spans="1:16" s="3" customFormat="1">
      <c r="A120" s="4"/>
      <c r="B120" s="4"/>
      <c r="G120" s="362"/>
      <c r="I120" s="4"/>
      <c r="J120" s="4"/>
      <c r="O120" s="362"/>
      <c r="P120" s="436"/>
    </row>
    <row r="121" spans="1:16" s="3" customFormat="1">
      <c r="A121" s="4"/>
      <c r="B121" s="4"/>
      <c r="G121" s="362"/>
      <c r="I121" s="4"/>
      <c r="J121" s="4"/>
      <c r="O121" s="362"/>
      <c r="P121" s="436"/>
    </row>
    <row r="122" spans="1:16" s="3" customFormat="1">
      <c r="A122" s="4"/>
      <c r="B122" s="4"/>
      <c r="G122" s="362"/>
      <c r="I122" s="4"/>
      <c r="J122" s="4"/>
      <c r="O122" s="362"/>
      <c r="P122" s="436"/>
    </row>
    <row r="123" spans="1:16" s="3" customFormat="1">
      <c r="A123" s="4"/>
      <c r="B123" s="4"/>
      <c r="G123" s="362"/>
      <c r="I123" s="4"/>
      <c r="J123" s="4"/>
      <c r="O123" s="362"/>
      <c r="P123" s="436"/>
    </row>
    <row r="124" spans="1:16" s="3" customFormat="1">
      <c r="A124" s="4"/>
      <c r="B124" s="4"/>
      <c r="G124" s="362"/>
      <c r="I124" s="4"/>
      <c r="J124" s="4"/>
      <c r="O124" s="362"/>
      <c r="P124" s="436"/>
    </row>
    <row r="125" spans="1:16" s="3" customFormat="1">
      <c r="A125" s="4"/>
      <c r="B125" s="4"/>
      <c r="G125" s="362"/>
      <c r="I125" s="4"/>
      <c r="J125" s="4"/>
      <c r="O125" s="362"/>
      <c r="P125" s="436"/>
    </row>
    <row r="126" spans="1:16" s="3" customFormat="1">
      <c r="A126" s="4"/>
      <c r="B126" s="4"/>
      <c r="G126" s="362"/>
      <c r="I126" s="4"/>
      <c r="J126" s="4"/>
      <c r="O126" s="362"/>
      <c r="P126" s="436"/>
    </row>
    <row r="127" spans="1:16" s="3" customFormat="1">
      <c r="A127" s="4"/>
      <c r="B127" s="4"/>
      <c r="G127" s="362"/>
      <c r="I127" s="4"/>
      <c r="J127" s="4"/>
      <c r="O127" s="362"/>
      <c r="P127" s="436"/>
    </row>
    <row r="128" spans="1:16" s="3" customFormat="1">
      <c r="A128" s="4"/>
      <c r="B128" s="4"/>
      <c r="G128" s="362"/>
      <c r="I128" s="4"/>
      <c r="J128" s="4"/>
      <c r="O128" s="362"/>
      <c r="P128" s="436"/>
    </row>
    <row r="129" spans="1:16" s="3" customFormat="1">
      <c r="A129" s="4"/>
      <c r="B129" s="4"/>
      <c r="G129" s="362"/>
      <c r="I129" s="4"/>
      <c r="J129" s="4"/>
      <c r="O129" s="362"/>
      <c r="P129" s="436"/>
    </row>
    <row r="130" spans="1:16" s="3" customFormat="1">
      <c r="A130" s="4"/>
      <c r="B130" s="4"/>
      <c r="G130" s="362"/>
      <c r="I130" s="4"/>
      <c r="J130" s="4"/>
      <c r="O130" s="362"/>
      <c r="P130" s="436"/>
    </row>
    <row r="131" spans="1:16" s="3" customFormat="1">
      <c r="A131" s="4"/>
      <c r="B131" s="4"/>
      <c r="G131" s="362"/>
      <c r="I131" s="4"/>
      <c r="J131" s="4"/>
      <c r="O131" s="362"/>
      <c r="P131" s="436"/>
    </row>
    <row r="132" spans="1:16" s="3" customFormat="1">
      <c r="A132" s="4"/>
      <c r="B132" s="4"/>
      <c r="G132" s="362"/>
      <c r="I132" s="4"/>
      <c r="J132" s="4"/>
      <c r="O132" s="362"/>
      <c r="P132" s="436"/>
    </row>
    <row r="133" spans="1:16" s="3" customFormat="1">
      <c r="A133" s="4"/>
      <c r="B133" s="4"/>
      <c r="G133" s="362"/>
      <c r="I133" s="4"/>
      <c r="J133" s="4"/>
      <c r="O133" s="362"/>
      <c r="P133" s="436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78" right="0.46" top="0.39" bottom="0.55118110236220474" header="0.31496062992125984" footer="0.27559055118110237"/>
  <pageSetup paperSize="9" scale="80" firstPageNumber="22" orientation="portrait" useFirstPageNumber="1" r:id="rId1"/>
  <headerFooter>
    <oddFooter>&amp;C&amp;"-,Italic"&amp;9Budget Estimates 2018-2019 :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Q147"/>
  <sheetViews>
    <sheetView view="pageBreakPreview" topLeftCell="G1" zoomScale="115" zoomScaleNormal="130" zoomScaleSheetLayoutView="115" workbookViewId="0">
      <selection activeCell="I1" sqref="I1:P1"/>
    </sheetView>
  </sheetViews>
  <sheetFormatPr defaultRowHeight="15"/>
  <cols>
    <col min="1" max="1" width="7.42578125" style="2" customWidth="1"/>
    <col min="2" max="2" width="7.5703125" style="2" customWidth="1"/>
    <col min="3" max="3" width="20.85546875" customWidth="1"/>
    <col min="4" max="4" width="18.28515625" customWidth="1"/>
    <col min="5" max="5" width="10.7109375" customWidth="1"/>
    <col min="6" max="6" width="10.42578125" customWidth="1"/>
    <col min="7" max="7" width="11.140625" customWidth="1"/>
    <col min="8" max="8" width="10.42578125" customWidth="1"/>
    <col min="9" max="9" width="6.7109375" style="2" customWidth="1"/>
    <col min="10" max="10" width="6.85546875" style="2" customWidth="1"/>
    <col min="11" max="11" width="22" customWidth="1"/>
    <col min="12" max="12" width="27.42578125" customWidth="1"/>
    <col min="13" max="13" width="9.85546875" style="189" bestFit="1" customWidth="1"/>
    <col min="14" max="14" width="13.42578125" bestFit="1" customWidth="1"/>
    <col min="15" max="15" width="12" style="107" bestFit="1" customWidth="1"/>
    <col min="16" max="16" width="9.5703125" customWidth="1"/>
  </cols>
  <sheetData>
    <row r="1" spans="1:17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9.899999999999999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9.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3098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3280</v>
      </c>
      <c r="O4" s="112" t="s">
        <v>2775</v>
      </c>
      <c r="P4" s="112" t="s">
        <v>2771</v>
      </c>
      <c r="Q4" s="15"/>
    </row>
    <row r="5" spans="1:17" ht="36">
      <c r="A5" s="41" t="s">
        <v>1401</v>
      </c>
      <c r="B5" s="41"/>
      <c r="C5" s="224" t="s">
        <v>1402</v>
      </c>
      <c r="D5" s="224"/>
      <c r="E5" s="224"/>
      <c r="F5" s="224"/>
      <c r="G5" s="224"/>
      <c r="H5" s="224"/>
      <c r="I5" s="46" t="s">
        <v>401</v>
      </c>
      <c r="J5" s="46"/>
      <c r="K5" s="46" t="s">
        <v>2131</v>
      </c>
      <c r="L5" s="46"/>
      <c r="M5" s="170"/>
      <c r="N5" s="151"/>
      <c r="O5" s="152"/>
      <c r="P5" s="152"/>
      <c r="Q5" s="15"/>
    </row>
    <row r="6" spans="1:17">
      <c r="A6" s="122" t="s">
        <v>397</v>
      </c>
      <c r="B6" s="122" t="s">
        <v>2800</v>
      </c>
      <c r="C6" s="129" t="s">
        <v>398</v>
      </c>
      <c r="D6" s="122" t="s">
        <v>2811</v>
      </c>
      <c r="E6" s="137">
        <v>10000</v>
      </c>
      <c r="F6" s="137">
        <v>0</v>
      </c>
      <c r="G6" s="134">
        <v>10000</v>
      </c>
      <c r="H6" s="137">
        <v>10000</v>
      </c>
      <c r="I6" s="122" t="s">
        <v>402</v>
      </c>
      <c r="J6" s="122" t="s">
        <v>2815</v>
      </c>
      <c r="K6" s="129" t="s">
        <v>403</v>
      </c>
      <c r="L6" s="122" t="s">
        <v>2853</v>
      </c>
      <c r="M6" s="141">
        <v>0</v>
      </c>
      <c r="N6" s="123">
        <v>0</v>
      </c>
      <c r="O6" s="123">
        <v>0</v>
      </c>
      <c r="P6" s="123">
        <v>0</v>
      </c>
      <c r="Q6" s="15" t="s">
        <v>3278</v>
      </c>
    </row>
    <row r="7" spans="1:17" ht="24">
      <c r="A7" s="122" t="s">
        <v>399</v>
      </c>
      <c r="B7" s="122" t="s">
        <v>2932</v>
      </c>
      <c r="C7" s="129" t="s">
        <v>400</v>
      </c>
      <c r="D7" s="122" t="s">
        <v>2933</v>
      </c>
      <c r="E7" s="225">
        <v>4500000</v>
      </c>
      <c r="F7" s="123">
        <v>0</v>
      </c>
      <c r="G7" s="155">
        <v>10000</v>
      </c>
      <c r="H7" s="155">
        <v>10000</v>
      </c>
      <c r="I7" s="122" t="s">
        <v>404</v>
      </c>
      <c r="J7" s="122" t="s">
        <v>2816</v>
      </c>
      <c r="K7" s="129" t="s">
        <v>34</v>
      </c>
      <c r="L7" s="122" t="s">
        <v>2854</v>
      </c>
      <c r="M7" s="141">
        <v>0</v>
      </c>
      <c r="N7" s="123">
        <v>0</v>
      </c>
      <c r="O7" s="123">
        <v>0</v>
      </c>
      <c r="P7" s="123">
        <v>0</v>
      </c>
      <c r="Q7" s="15" t="s">
        <v>3278</v>
      </c>
    </row>
    <row r="8" spans="1:17" ht="24">
      <c r="A8" s="122" t="s">
        <v>2528</v>
      </c>
      <c r="B8" s="122" t="s">
        <v>2983</v>
      </c>
      <c r="C8" s="129" t="s">
        <v>2117</v>
      </c>
      <c r="D8" s="122" t="s">
        <v>2117</v>
      </c>
      <c r="E8" s="225">
        <v>500000</v>
      </c>
      <c r="F8" s="123">
        <v>53100</v>
      </c>
      <c r="G8" s="155">
        <v>100000</v>
      </c>
      <c r="H8" s="225">
        <v>100000</v>
      </c>
      <c r="I8" s="122" t="s">
        <v>405</v>
      </c>
      <c r="J8" s="122" t="s">
        <v>2817</v>
      </c>
      <c r="K8" s="129" t="s">
        <v>36</v>
      </c>
      <c r="L8" s="122" t="s">
        <v>2855</v>
      </c>
      <c r="M8" s="141">
        <v>0</v>
      </c>
      <c r="N8" s="123">
        <v>0</v>
      </c>
      <c r="O8" s="123">
        <v>0</v>
      </c>
      <c r="P8" s="123">
        <v>0</v>
      </c>
      <c r="Q8" s="15" t="s">
        <v>3278</v>
      </c>
    </row>
    <row r="9" spans="1:17">
      <c r="A9" s="128"/>
      <c r="B9" s="128"/>
      <c r="C9" s="224"/>
      <c r="D9" s="224"/>
      <c r="E9" s="224"/>
      <c r="F9" s="138"/>
      <c r="G9" s="138"/>
      <c r="H9" s="226"/>
      <c r="I9" s="100" t="s">
        <v>43</v>
      </c>
      <c r="J9" s="100"/>
      <c r="K9" s="102" t="s">
        <v>44</v>
      </c>
      <c r="L9" s="102"/>
      <c r="M9" s="145">
        <f>SUM(M6:M8)</f>
        <v>0</v>
      </c>
      <c r="N9" s="145">
        <f t="shared" ref="N9:P9" si="0">SUM(N6:N8)</f>
        <v>0</v>
      </c>
      <c r="O9" s="145">
        <f t="shared" si="0"/>
        <v>0</v>
      </c>
      <c r="P9" s="145">
        <f t="shared" si="0"/>
        <v>0</v>
      </c>
      <c r="Q9" s="15"/>
    </row>
    <row r="10" spans="1:17">
      <c r="A10" s="128"/>
      <c r="B10" s="128"/>
      <c r="C10" s="224"/>
      <c r="D10" s="224"/>
      <c r="E10" s="154"/>
      <c r="F10" s="123"/>
      <c r="G10" s="123"/>
      <c r="H10" s="123"/>
      <c r="I10" s="181"/>
      <c r="J10" s="181"/>
      <c r="K10" s="41" t="s">
        <v>792</v>
      </c>
      <c r="L10" s="41"/>
      <c r="M10" s="144"/>
      <c r="N10" s="119"/>
      <c r="O10" s="119"/>
      <c r="P10" s="449"/>
      <c r="Q10" s="15"/>
    </row>
    <row r="11" spans="1:17">
      <c r="A11" s="128"/>
      <c r="B11" s="128"/>
      <c r="C11" s="224"/>
      <c r="D11" s="224"/>
      <c r="E11" s="154"/>
      <c r="F11" s="123"/>
      <c r="G11" s="123"/>
      <c r="H11" s="123"/>
      <c r="I11" s="121" t="s">
        <v>406</v>
      </c>
      <c r="J11" s="122" t="s">
        <v>2821</v>
      </c>
      <c r="K11" s="122" t="s">
        <v>46</v>
      </c>
      <c r="L11" s="122" t="s">
        <v>2858</v>
      </c>
      <c r="M11" s="119">
        <v>15000000</v>
      </c>
      <c r="N11" s="119">
        <v>10312618</v>
      </c>
      <c r="O11" s="119">
        <v>15000000</v>
      </c>
      <c r="P11" s="119">
        <v>18000000</v>
      </c>
      <c r="Q11" t="s">
        <v>3279</v>
      </c>
    </row>
    <row r="12" spans="1:17" ht="24">
      <c r="A12" s="184"/>
      <c r="B12" s="184"/>
      <c r="C12" s="154"/>
      <c r="D12" s="154"/>
      <c r="E12" s="154"/>
      <c r="F12" s="123"/>
      <c r="G12" s="123"/>
      <c r="H12" s="123"/>
      <c r="I12" s="156" t="s">
        <v>2573</v>
      </c>
      <c r="J12" s="122" t="s">
        <v>3053</v>
      </c>
      <c r="K12" s="122" t="s">
        <v>110</v>
      </c>
      <c r="L12" s="122" t="s">
        <v>3054</v>
      </c>
      <c r="M12" s="119">
        <v>9350000</v>
      </c>
      <c r="N12" s="118">
        <v>0</v>
      </c>
      <c r="O12" s="119">
        <v>0</v>
      </c>
      <c r="P12" s="123">
        <v>10000000</v>
      </c>
      <c r="Q12" t="s">
        <v>3279</v>
      </c>
    </row>
    <row r="13" spans="1:17">
      <c r="A13" s="184"/>
      <c r="B13" s="184"/>
      <c r="C13" s="154"/>
      <c r="D13" s="154"/>
      <c r="E13" s="154"/>
      <c r="F13" s="123"/>
      <c r="G13" s="123"/>
      <c r="H13" s="123"/>
      <c r="I13" s="201" t="s">
        <v>407</v>
      </c>
      <c r="J13" s="122" t="s">
        <v>2823</v>
      </c>
      <c r="K13" s="156" t="s">
        <v>50</v>
      </c>
      <c r="L13" s="122" t="s">
        <v>2859</v>
      </c>
      <c r="M13" s="119">
        <v>50000</v>
      </c>
      <c r="N13" s="118">
        <v>0</v>
      </c>
      <c r="O13" s="126">
        <v>10000</v>
      </c>
      <c r="P13" s="123">
        <v>10000</v>
      </c>
      <c r="Q13" t="s">
        <v>3279</v>
      </c>
    </row>
    <row r="14" spans="1:17" ht="24">
      <c r="A14" s="186"/>
      <c r="B14" s="186"/>
      <c r="C14" s="158"/>
      <c r="D14" s="158"/>
      <c r="E14" s="158"/>
      <c r="F14" s="123"/>
      <c r="G14" s="123"/>
      <c r="H14" s="123"/>
      <c r="I14" s="156" t="s">
        <v>408</v>
      </c>
      <c r="J14" s="122" t="s">
        <v>2825</v>
      </c>
      <c r="K14" s="122" t="s">
        <v>54</v>
      </c>
      <c r="L14" s="122" t="s">
        <v>2861</v>
      </c>
      <c r="M14" s="119">
        <v>20000</v>
      </c>
      <c r="N14" s="118">
        <v>0</v>
      </c>
      <c r="O14" s="126">
        <v>10000</v>
      </c>
      <c r="P14" s="123">
        <v>10000</v>
      </c>
      <c r="Q14" t="s">
        <v>3279</v>
      </c>
    </row>
    <row r="15" spans="1:17" ht="24">
      <c r="A15" s="184"/>
      <c r="B15" s="184"/>
      <c r="C15" s="154"/>
      <c r="D15" s="154"/>
      <c r="E15" s="154"/>
      <c r="F15" s="123"/>
      <c r="G15" s="123"/>
      <c r="H15" s="123"/>
      <c r="I15" s="156" t="s">
        <v>409</v>
      </c>
      <c r="J15" s="122" t="s">
        <v>2826</v>
      </c>
      <c r="K15" s="122" t="s">
        <v>56</v>
      </c>
      <c r="L15" s="122" t="s">
        <v>2862</v>
      </c>
      <c r="M15" s="119">
        <v>50000</v>
      </c>
      <c r="N15" s="118">
        <v>2148</v>
      </c>
      <c r="O15" s="126">
        <v>10000</v>
      </c>
      <c r="P15" s="123">
        <v>20000</v>
      </c>
      <c r="Q15" t="s">
        <v>3279</v>
      </c>
    </row>
    <row r="16" spans="1:17" ht="36">
      <c r="A16" s="184"/>
      <c r="B16" s="184"/>
      <c r="C16" s="154"/>
      <c r="D16" s="154"/>
      <c r="E16" s="154"/>
      <c r="F16" s="123"/>
      <c r="G16" s="123"/>
      <c r="H16" s="123"/>
      <c r="I16" s="156" t="s">
        <v>410</v>
      </c>
      <c r="J16" s="122" t="s">
        <v>2827</v>
      </c>
      <c r="K16" s="122" t="s">
        <v>411</v>
      </c>
      <c r="L16" s="122" t="s">
        <v>2863</v>
      </c>
      <c r="M16" s="119">
        <v>50000</v>
      </c>
      <c r="N16" s="118">
        <v>4305</v>
      </c>
      <c r="O16" s="126">
        <v>10000</v>
      </c>
      <c r="P16" s="123">
        <v>20000</v>
      </c>
      <c r="Q16" t="s">
        <v>3279</v>
      </c>
    </row>
    <row r="17" spans="1:17">
      <c r="A17" s="159"/>
      <c r="B17" s="159"/>
      <c r="C17" s="118"/>
      <c r="D17" s="118"/>
      <c r="E17" s="118"/>
      <c r="F17" s="118"/>
      <c r="G17" s="118"/>
      <c r="H17" s="126"/>
      <c r="I17" s="156" t="s">
        <v>412</v>
      </c>
      <c r="J17" s="122" t="s">
        <v>2828</v>
      </c>
      <c r="K17" s="122" t="s">
        <v>60</v>
      </c>
      <c r="L17" s="122" t="s">
        <v>2864</v>
      </c>
      <c r="M17" s="119">
        <v>10000</v>
      </c>
      <c r="N17" s="118">
        <v>0</v>
      </c>
      <c r="O17" s="126">
        <v>10000</v>
      </c>
      <c r="P17" s="123">
        <v>10000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18"/>
      <c r="H18" s="126"/>
      <c r="I18" s="156" t="s">
        <v>413</v>
      </c>
      <c r="J18" s="122" t="s">
        <v>2829</v>
      </c>
      <c r="K18" s="122" t="s">
        <v>62</v>
      </c>
      <c r="L18" s="122" t="s">
        <v>2865</v>
      </c>
      <c r="M18" s="119">
        <v>200000</v>
      </c>
      <c r="N18" s="118">
        <v>61266</v>
      </c>
      <c r="O18" s="126">
        <v>70000</v>
      </c>
      <c r="P18" s="123">
        <v>100000</v>
      </c>
      <c r="Q18" t="s">
        <v>3279</v>
      </c>
    </row>
    <row r="19" spans="1:17" ht="24">
      <c r="A19" s="128"/>
      <c r="B19" s="128"/>
      <c r="C19" s="129"/>
      <c r="D19" s="129"/>
      <c r="E19" s="129"/>
      <c r="F19" s="123"/>
      <c r="G19" s="118"/>
      <c r="H19" s="123"/>
      <c r="I19" s="156" t="s">
        <v>414</v>
      </c>
      <c r="J19" s="122" t="s">
        <v>2831</v>
      </c>
      <c r="K19" s="122" t="s">
        <v>66</v>
      </c>
      <c r="L19" s="122" t="s">
        <v>2867</v>
      </c>
      <c r="M19" s="119">
        <v>50000</v>
      </c>
      <c r="N19" s="118">
        <v>0</v>
      </c>
      <c r="O19" s="126">
        <v>10000</v>
      </c>
      <c r="P19" s="123">
        <v>10000</v>
      </c>
      <c r="Q19" t="s">
        <v>3279</v>
      </c>
    </row>
    <row r="20" spans="1:17">
      <c r="A20" s="128"/>
      <c r="B20" s="128"/>
      <c r="C20" s="129"/>
      <c r="D20" s="129"/>
      <c r="E20" s="129"/>
      <c r="F20" s="123"/>
      <c r="G20" s="118"/>
      <c r="H20" s="123"/>
      <c r="I20" s="156" t="s">
        <v>415</v>
      </c>
      <c r="J20" s="122" t="s">
        <v>2834</v>
      </c>
      <c r="K20" s="122" t="s">
        <v>72</v>
      </c>
      <c r="L20" s="122" t="s">
        <v>2869</v>
      </c>
      <c r="M20" s="141">
        <v>0</v>
      </c>
      <c r="N20" s="118">
        <v>0</v>
      </c>
      <c r="O20" s="126">
        <v>0</v>
      </c>
      <c r="P20" s="123">
        <v>0</v>
      </c>
      <c r="Q20" t="s">
        <v>3279</v>
      </c>
    </row>
    <row r="21" spans="1:17" ht="24">
      <c r="A21" s="160"/>
      <c r="B21" s="160"/>
      <c r="C21" s="32"/>
      <c r="D21" s="32"/>
      <c r="E21" s="32"/>
      <c r="F21" s="32"/>
      <c r="G21" s="32"/>
      <c r="H21" s="32"/>
      <c r="I21" s="156" t="s">
        <v>416</v>
      </c>
      <c r="J21" s="122" t="s">
        <v>2898</v>
      </c>
      <c r="K21" s="122" t="s">
        <v>79</v>
      </c>
      <c r="L21" s="122" t="s">
        <v>2899</v>
      </c>
      <c r="M21" s="141">
        <v>0</v>
      </c>
      <c r="N21" s="118">
        <v>0</v>
      </c>
      <c r="O21" s="126">
        <v>0</v>
      </c>
      <c r="P21" s="123">
        <v>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126"/>
      <c r="H22" s="32"/>
      <c r="I22" s="156" t="s">
        <v>417</v>
      </c>
      <c r="J22" s="122" t="s">
        <v>2840</v>
      </c>
      <c r="K22" s="122" t="s">
        <v>85</v>
      </c>
      <c r="L22" s="122" t="s">
        <v>2874</v>
      </c>
      <c r="M22" s="119">
        <v>20000</v>
      </c>
      <c r="N22" s="118">
        <v>0</v>
      </c>
      <c r="O22" s="126">
        <v>10000</v>
      </c>
      <c r="P22" s="123">
        <v>10000</v>
      </c>
      <c r="Q22" t="s">
        <v>3279</v>
      </c>
    </row>
    <row r="23" spans="1:17" ht="24">
      <c r="A23" s="160"/>
      <c r="B23" s="160"/>
      <c r="C23" s="32"/>
      <c r="D23" s="32"/>
      <c r="E23" s="32"/>
      <c r="F23" s="32"/>
      <c r="G23" s="32"/>
      <c r="H23" s="32"/>
      <c r="I23" s="121" t="s">
        <v>418</v>
      </c>
      <c r="J23" s="122" t="s">
        <v>2984</v>
      </c>
      <c r="K23" s="122" t="s">
        <v>419</v>
      </c>
      <c r="L23" s="122" t="s">
        <v>2985</v>
      </c>
      <c r="M23" s="119">
        <v>200000000</v>
      </c>
      <c r="N23" s="126">
        <v>183693284</v>
      </c>
      <c r="O23" s="119">
        <v>315000000</v>
      </c>
      <c r="P23" s="123">
        <v>239200000</v>
      </c>
      <c r="Q23" t="s">
        <v>3279</v>
      </c>
    </row>
    <row r="24" spans="1:17" ht="24">
      <c r="A24" s="160"/>
      <c r="B24" s="160"/>
      <c r="C24" s="32"/>
      <c r="D24" s="32"/>
      <c r="E24" s="32"/>
      <c r="F24" s="32"/>
      <c r="G24" s="32"/>
      <c r="H24" s="32"/>
      <c r="I24" s="156" t="s">
        <v>420</v>
      </c>
      <c r="J24" s="122" t="s">
        <v>2986</v>
      </c>
      <c r="K24" s="122" t="s">
        <v>421</v>
      </c>
      <c r="L24" s="122" t="s">
        <v>2987</v>
      </c>
      <c r="M24" s="119">
        <v>2500000</v>
      </c>
      <c r="N24" s="118">
        <v>290390</v>
      </c>
      <c r="O24" s="126">
        <v>600000</v>
      </c>
      <c r="P24" s="123">
        <v>800000</v>
      </c>
      <c r="Q24" t="s">
        <v>3279</v>
      </c>
    </row>
    <row r="25" spans="1:17" ht="24">
      <c r="A25" s="160"/>
      <c r="B25" s="160"/>
      <c r="C25" s="130"/>
      <c r="D25" s="130"/>
      <c r="E25" s="130"/>
      <c r="F25" s="130"/>
      <c r="G25" s="130"/>
      <c r="H25" s="32"/>
      <c r="I25" s="156" t="s">
        <v>422</v>
      </c>
      <c r="J25" s="122" t="s">
        <v>2984</v>
      </c>
      <c r="K25" s="122" t="s">
        <v>423</v>
      </c>
      <c r="L25" s="122" t="s">
        <v>2985</v>
      </c>
      <c r="M25" s="141">
        <v>0</v>
      </c>
      <c r="N25" s="118">
        <v>0</v>
      </c>
      <c r="O25" s="126">
        <v>0</v>
      </c>
      <c r="P25" s="123">
        <v>0</v>
      </c>
      <c r="Q25" t="s">
        <v>3279</v>
      </c>
    </row>
    <row r="26" spans="1:17" ht="24">
      <c r="A26" s="160"/>
      <c r="B26" s="160"/>
      <c r="C26" s="32"/>
      <c r="D26" s="32"/>
      <c r="E26" s="32"/>
      <c r="F26" s="32"/>
      <c r="G26" s="32"/>
      <c r="H26" s="32"/>
      <c r="I26" s="156" t="s">
        <v>424</v>
      </c>
      <c r="J26" s="122" t="s">
        <v>2927</v>
      </c>
      <c r="K26" s="122" t="s">
        <v>425</v>
      </c>
      <c r="L26" s="122" t="s">
        <v>2928</v>
      </c>
      <c r="M26" s="119">
        <v>10000000</v>
      </c>
      <c r="N26" s="118">
        <v>9494131</v>
      </c>
      <c r="O26" s="119">
        <v>10000000</v>
      </c>
      <c r="P26" s="123">
        <v>4000000</v>
      </c>
      <c r="Q26" t="s">
        <v>3279</v>
      </c>
    </row>
    <row r="27" spans="1:17">
      <c r="A27" s="160"/>
      <c r="B27" s="160"/>
      <c r="C27" s="32"/>
      <c r="D27" s="32"/>
      <c r="E27" s="32"/>
      <c r="F27" s="32"/>
      <c r="G27" s="32"/>
      <c r="H27" s="32"/>
      <c r="I27" s="156" t="s">
        <v>426</v>
      </c>
      <c r="J27" s="122" t="s">
        <v>2988</v>
      </c>
      <c r="K27" s="122" t="s">
        <v>3086</v>
      </c>
      <c r="L27" s="122" t="s">
        <v>427</v>
      </c>
      <c r="M27" s="119">
        <v>10000</v>
      </c>
      <c r="N27" s="118">
        <v>0</v>
      </c>
      <c r="O27" s="126">
        <v>10000</v>
      </c>
      <c r="P27" s="123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2"/>
      <c r="H28" s="32"/>
      <c r="I28" s="93" t="s">
        <v>2527</v>
      </c>
      <c r="J28" s="122" t="s">
        <v>2989</v>
      </c>
      <c r="K28" s="122" t="s">
        <v>2116</v>
      </c>
      <c r="L28" s="122" t="s">
        <v>2116</v>
      </c>
      <c r="M28" s="119">
        <v>500000</v>
      </c>
      <c r="N28" s="118">
        <v>76700</v>
      </c>
      <c r="O28" s="126">
        <v>150000</v>
      </c>
      <c r="P28" s="123">
        <v>0</v>
      </c>
      <c r="Q28" t="s">
        <v>3279</v>
      </c>
    </row>
    <row r="29" spans="1:17">
      <c r="A29" s="160"/>
      <c r="B29" s="160"/>
      <c r="C29" s="32"/>
      <c r="D29" s="32"/>
      <c r="E29" s="32"/>
      <c r="F29" s="130"/>
      <c r="G29" s="130"/>
      <c r="H29" s="131"/>
      <c r="I29" s="161" t="s">
        <v>111</v>
      </c>
      <c r="J29" s="161"/>
      <c r="K29" s="99" t="s">
        <v>112</v>
      </c>
      <c r="L29" s="99"/>
      <c r="M29" s="145">
        <f>SUM(M11:M28)</f>
        <v>237810000</v>
      </c>
      <c r="N29" s="145">
        <f t="shared" ref="N29:P29" si="1">SUM(N11:N28)</f>
        <v>203934842</v>
      </c>
      <c r="O29" s="145">
        <f t="shared" si="1"/>
        <v>340900000</v>
      </c>
      <c r="P29" s="145">
        <f t="shared" si="1"/>
        <v>272200000</v>
      </c>
      <c r="Q29" s="15"/>
    </row>
    <row r="30" spans="1:17">
      <c r="A30" s="160"/>
      <c r="B30" s="160"/>
      <c r="C30" s="32"/>
      <c r="D30" s="32"/>
      <c r="E30" s="32"/>
      <c r="F30" s="32"/>
      <c r="G30" s="32"/>
      <c r="H30" s="32"/>
      <c r="I30" s="227"/>
      <c r="J30" s="227"/>
      <c r="K30" s="133"/>
      <c r="L30" s="133"/>
      <c r="M30" s="216"/>
      <c r="N30" s="228"/>
      <c r="O30" s="369"/>
      <c r="P30" s="133"/>
      <c r="Q30" s="15"/>
    </row>
    <row r="31" spans="1:17">
      <c r="A31" s="160"/>
      <c r="B31" s="160"/>
      <c r="C31" s="32"/>
      <c r="D31" s="32"/>
      <c r="E31" s="32"/>
      <c r="F31" s="32"/>
      <c r="G31" s="32"/>
      <c r="H31" s="32"/>
      <c r="I31" s="187"/>
      <c r="J31" s="187"/>
      <c r="K31" s="122"/>
      <c r="L31" s="122"/>
      <c r="M31" s="141"/>
      <c r="N31" s="118"/>
      <c r="O31" s="126"/>
      <c r="P31" s="119"/>
      <c r="Q31" s="15"/>
    </row>
    <row r="32" spans="1:17">
      <c r="A32" s="160"/>
      <c r="B32" s="160"/>
      <c r="C32" s="32"/>
      <c r="D32" s="32"/>
      <c r="E32" s="32"/>
      <c r="F32" s="32"/>
      <c r="G32" s="32"/>
      <c r="H32" s="32"/>
      <c r="I32" s="187"/>
      <c r="J32" s="187"/>
      <c r="K32" s="122"/>
      <c r="L32" s="122"/>
      <c r="M32" s="141"/>
      <c r="N32" s="118"/>
      <c r="O32" s="126"/>
      <c r="P32" s="119"/>
      <c r="Q32" s="15"/>
    </row>
    <row r="33" spans="1:17">
      <c r="A33" s="160"/>
      <c r="B33" s="160"/>
      <c r="C33" s="32"/>
      <c r="D33" s="32"/>
      <c r="E33" s="32"/>
      <c r="F33" s="32"/>
      <c r="G33" s="32"/>
      <c r="H33" s="32"/>
      <c r="I33" s="187"/>
      <c r="J33" s="187"/>
      <c r="K33" s="122"/>
      <c r="L33" s="122"/>
      <c r="M33" s="141"/>
      <c r="N33" s="118"/>
      <c r="O33" s="126"/>
      <c r="P33" s="119"/>
      <c r="Q33" s="15"/>
    </row>
    <row r="34" spans="1:17">
      <c r="A34" s="160"/>
      <c r="B34" s="160"/>
      <c r="C34" s="32"/>
      <c r="D34" s="32"/>
      <c r="E34" s="32"/>
      <c r="F34" s="32"/>
      <c r="G34" s="32"/>
      <c r="H34" s="32"/>
      <c r="I34" s="187"/>
      <c r="J34" s="187"/>
      <c r="K34" s="122"/>
      <c r="L34" s="122"/>
      <c r="M34" s="141"/>
      <c r="N34" s="118"/>
      <c r="O34" s="126"/>
      <c r="P34" s="119"/>
      <c r="Q34" s="15"/>
    </row>
    <row r="35" spans="1:17">
      <c r="A35" s="160"/>
      <c r="B35" s="160"/>
      <c r="C35" s="32"/>
      <c r="D35" s="32"/>
      <c r="E35" s="32"/>
      <c r="F35" s="32"/>
      <c r="G35" s="32"/>
      <c r="H35" s="32"/>
      <c r="I35" s="160"/>
      <c r="J35" s="160"/>
      <c r="K35" s="32"/>
      <c r="L35" s="32"/>
      <c r="M35" s="171"/>
      <c r="N35" s="32"/>
      <c r="O35" s="363"/>
      <c r="P35" s="32"/>
      <c r="Q35" s="15"/>
    </row>
    <row r="36" spans="1:17">
      <c r="A36" s="160"/>
      <c r="B36" s="160"/>
      <c r="C36" s="32"/>
      <c r="D36" s="32"/>
      <c r="E36" s="32"/>
      <c r="F36" s="32"/>
      <c r="G36" s="32"/>
      <c r="H36" s="32"/>
      <c r="I36" s="166"/>
      <c r="J36" s="166"/>
      <c r="K36" s="41"/>
      <c r="L36" s="41"/>
      <c r="M36" s="144"/>
      <c r="N36" s="229"/>
      <c r="O36" s="131"/>
      <c r="P36" s="167"/>
      <c r="Q36" s="15"/>
    </row>
    <row r="37" spans="1:17">
      <c r="A37" s="160"/>
      <c r="B37" s="160"/>
      <c r="C37" s="32"/>
      <c r="D37" s="32"/>
      <c r="E37" s="32"/>
      <c r="F37" s="32"/>
      <c r="G37" s="32"/>
      <c r="H37" s="32"/>
      <c r="I37" s="187"/>
      <c r="J37" s="187"/>
      <c r="K37" s="32"/>
      <c r="L37" s="32"/>
      <c r="M37" s="171"/>
      <c r="N37" s="32"/>
      <c r="O37" s="363"/>
      <c r="P37" s="32"/>
      <c r="Q37" s="15"/>
    </row>
    <row r="38" spans="1:17">
      <c r="A38" s="160"/>
      <c r="B38" s="160"/>
      <c r="C38" s="32"/>
      <c r="D38" s="32"/>
      <c r="E38" s="32"/>
      <c r="F38" s="32"/>
      <c r="G38" s="32"/>
      <c r="H38" s="32"/>
      <c r="I38" s="187"/>
      <c r="J38" s="187"/>
      <c r="K38" s="122"/>
      <c r="L38" s="122"/>
      <c r="M38" s="141"/>
      <c r="N38" s="118"/>
      <c r="O38" s="126"/>
      <c r="P38" s="119"/>
      <c r="Q38" s="15"/>
    </row>
    <row r="39" spans="1:17">
      <c r="A39" s="160"/>
      <c r="B39" s="160"/>
      <c r="C39" s="32"/>
      <c r="D39" s="32"/>
      <c r="E39" s="32"/>
      <c r="F39" s="32"/>
      <c r="G39" s="32"/>
      <c r="H39" s="32"/>
      <c r="I39" s="187"/>
      <c r="J39" s="187"/>
      <c r="K39" s="122"/>
      <c r="L39" s="122"/>
      <c r="M39" s="141"/>
      <c r="N39" s="118"/>
      <c r="O39" s="126"/>
      <c r="P39" s="119"/>
      <c r="Q39" s="15"/>
    </row>
    <row r="40" spans="1:17">
      <c r="A40" s="160"/>
      <c r="B40" s="160"/>
      <c r="C40" s="32"/>
      <c r="D40" s="32"/>
      <c r="E40" s="32"/>
      <c r="F40" s="32"/>
      <c r="G40" s="32"/>
      <c r="H40" s="32"/>
      <c r="I40" s="187"/>
      <c r="J40" s="187"/>
      <c r="K40" s="122"/>
      <c r="L40" s="122"/>
      <c r="M40" s="141"/>
      <c r="N40" s="118"/>
      <c r="O40" s="126"/>
      <c r="P40" s="119"/>
      <c r="Q40" s="15"/>
    </row>
    <row r="41" spans="1:17">
      <c r="A41" s="160"/>
      <c r="B41" s="160"/>
      <c r="C41" s="32"/>
      <c r="D41" s="32"/>
      <c r="E41" s="32"/>
      <c r="F41" s="32"/>
      <c r="G41" s="32"/>
      <c r="H41" s="32"/>
      <c r="I41" s="187"/>
      <c r="J41" s="187"/>
      <c r="K41" s="122"/>
      <c r="L41" s="122"/>
      <c r="M41" s="141"/>
      <c r="N41" s="118"/>
      <c r="O41" s="126"/>
      <c r="P41" s="119"/>
      <c r="Q41" s="15"/>
    </row>
    <row r="42" spans="1:17">
      <c r="A42" s="160"/>
      <c r="B42" s="160"/>
      <c r="C42" s="32"/>
      <c r="D42" s="32"/>
      <c r="E42" s="32"/>
      <c r="F42" s="32"/>
      <c r="G42" s="32"/>
      <c r="H42" s="32"/>
      <c r="I42" s="187"/>
      <c r="J42" s="187"/>
      <c r="K42" s="122"/>
      <c r="L42" s="122"/>
      <c r="M42" s="141"/>
      <c r="N42" s="118"/>
      <c r="O42" s="126"/>
      <c r="P42" s="119"/>
      <c r="Q42" s="15"/>
    </row>
    <row r="43" spans="1:17">
      <c r="A43" s="160"/>
      <c r="B43" s="160"/>
      <c r="C43" s="32"/>
      <c r="D43" s="32"/>
      <c r="E43" s="32"/>
      <c r="F43" s="32"/>
      <c r="G43" s="32"/>
      <c r="H43" s="32"/>
      <c r="I43" s="187"/>
      <c r="J43" s="187"/>
      <c r="K43" s="122"/>
      <c r="L43" s="122"/>
      <c r="M43" s="141"/>
      <c r="N43" s="118"/>
      <c r="O43" s="126"/>
      <c r="P43" s="119"/>
      <c r="Q43" s="15"/>
    </row>
    <row r="44" spans="1:17">
      <c r="A44" s="160"/>
      <c r="B44" s="160"/>
      <c r="C44" s="32"/>
      <c r="D44" s="32"/>
      <c r="E44" s="32"/>
      <c r="F44" s="32"/>
      <c r="G44" s="32"/>
      <c r="H44" s="32"/>
      <c r="I44" s="187"/>
      <c r="J44" s="187"/>
      <c r="K44" s="122"/>
      <c r="L44" s="122"/>
      <c r="M44" s="141"/>
      <c r="N44" s="118"/>
      <c r="O44" s="126"/>
      <c r="P44" s="119"/>
      <c r="Q44" s="15"/>
    </row>
    <row r="45" spans="1:17">
      <c r="A45" s="160"/>
      <c r="B45" s="160"/>
      <c r="C45" s="32"/>
      <c r="D45" s="32"/>
      <c r="E45" s="32"/>
      <c r="F45" s="32"/>
      <c r="G45" s="32"/>
      <c r="H45" s="32"/>
      <c r="I45" s="166"/>
      <c r="J45" s="166"/>
      <c r="K45" s="41"/>
      <c r="L45" s="41"/>
      <c r="M45" s="144"/>
      <c r="N45" s="167"/>
      <c r="O45" s="167"/>
      <c r="P45" s="167"/>
      <c r="Q45" s="15"/>
    </row>
    <row r="46" spans="1:17">
      <c r="A46" s="160"/>
      <c r="B46" s="160"/>
      <c r="C46" s="32"/>
      <c r="D46" s="32"/>
      <c r="E46" s="32"/>
      <c r="F46" s="32"/>
      <c r="G46" s="32"/>
      <c r="H46" s="32"/>
      <c r="I46" s="164"/>
      <c r="J46" s="164"/>
      <c r="K46" s="30"/>
      <c r="L46" s="30"/>
      <c r="M46" s="188"/>
      <c r="N46" s="30"/>
      <c r="O46" s="364"/>
      <c r="P46" s="30"/>
      <c r="Q46" s="15"/>
    </row>
    <row r="47" spans="1:17">
      <c r="A47" s="162"/>
      <c r="B47" s="162"/>
      <c r="C47" s="102" t="s">
        <v>201</v>
      </c>
      <c r="D47" s="102"/>
      <c r="E47" s="148">
        <f>SUM(E6:E46)</f>
        <v>5010000</v>
      </c>
      <c r="F47" s="148">
        <f t="shared" ref="F47:H47" si="2">SUM(F6:F46)</f>
        <v>53100</v>
      </c>
      <c r="G47" s="148">
        <f t="shared" si="2"/>
        <v>120000</v>
      </c>
      <c r="H47" s="148">
        <f t="shared" si="2"/>
        <v>120000</v>
      </c>
      <c r="I47" s="165"/>
      <c r="J47" s="165"/>
      <c r="K47" s="46" t="s">
        <v>113</v>
      </c>
      <c r="L47" s="46"/>
      <c r="M47" s="170">
        <f>M9+M29</f>
        <v>237810000</v>
      </c>
      <c r="N47" s="170">
        <f t="shared" ref="N47:P47" si="3">N9+N29</f>
        <v>203934842</v>
      </c>
      <c r="O47" s="170">
        <f t="shared" si="3"/>
        <v>340900000</v>
      </c>
      <c r="P47" s="170">
        <f t="shared" si="3"/>
        <v>272200000</v>
      </c>
      <c r="Q47" s="15"/>
    </row>
    <row r="48" spans="1:17">
      <c r="A48" s="199"/>
      <c r="B48" s="199"/>
      <c r="C48" s="31"/>
      <c r="D48" s="31"/>
      <c r="E48" s="31"/>
      <c r="F48" s="218"/>
      <c r="G48" s="31"/>
      <c r="H48" s="53"/>
      <c r="I48" s="38" t="s">
        <v>2186</v>
      </c>
      <c r="J48" s="38"/>
      <c r="K48" s="38"/>
      <c r="L48" s="38"/>
      <c r="M48" s="146"/>
      <c r="N48" s="257"/>
      <c r="O48" s="366"/>
      <c r="P48" s="258"/>
      <c r="Q48" s="15"/>
    </row>
    <row r="49" spans="1:17" s="3" customFormat="1" ht="225" customHeight="1">
      <c r="A49" s="199"/>
      <c r="B49" s="199"/>
      <c r="C49" s="31"/>
      <c r="D49" s="31"/>
      <c r="E49" s="31"/>
      <c r="F49" s="31"/>
      <c r="G49" s="31"/>
      <c r="H49" s="31"/>
      <c r="I49" s="231"/>
      <c r="J49" s="231"/>
      <c r="K49" s="232"/>
      <c r="L49" s="232"/>
      <c r="M49" s="269"/>
      <c r="N49" s="233"/>
      <c r="O49" s="380"/>
      <c r="P49" s="230"/>
      <c r="Q49" s="132"/>
    </row>
    <row r="50" spans="1:17" s="3" customFormat="1" ht="15" customHeight="1">
      <c r="A50" s="199"/>
      <c r="B50" s="199"/>
      <c r="C50" s="31"/>
      <c r="D50" s="31"/>
      <c r="E50" s="31"/>
      <c r="F50" s="31"/>
      <c r="G50" s="31"/>
      <c r="H50" s="31"/>
      <c r="I50" s="234"/>
      <c r="J50" s="234"/>
      <c r="K50" s="31"/>
      <c r="L50" s="31"/>
      <c r="M50" s="215"/>
      <c r="N50" s="31"/>
      <c r="O50" s="365"/>
      <c r="P50" s="31"/>
      <c r="Q50" s="31"/>
    </row>
    <row r="51" spans="1:17" s="3" customFormat="1">
      <c r="A51" s="199"/>
      <c r="B51" s="199"/>
      <c r="C51" s="31"/>
      <c r="D51" s="31"/>
      <c r="E51" s="31"/>
      <c r="F51" s="31"/>
      <c r="G51" s="31"/>
      <c r="H51" s="31"/>
      <c r="I51" s="199"/>
      <c r="J51" s="199"/>
      <c r="K51" s="53"/>
      <c r="L51" s="53"/>
      <c r="M51" s="175"/>
      <c r="N51" s="53"/>
      <c r="O51" s="368"/>
      <c r="P51" s="53"/>
      <c r="Q51" s="31"/>
    </row>
    <row r="52" spans="1:17" s="3" customFormat="1">
      <c r="A52" s="4"/>
      <c r="B52" s="4"/>
      <c r="I52" s="54"/>
      <c r="J52" s="54"/>
      <c r="K52" s="49"/>
      <c r="L52" s="49"/>
      <c r="M52" s="173"/>
      <c r="N52" s="55"/>
      <c r="O52" s="45"/>
      <c r="P52" s="55"/>
    </row>
    <row r="53" spans="1:17" s="3" customFormat="1">
      <c r="A53" s="4"/>
      <c r="B53" s="4"/>
      <c r="I53" s="54"/>
      <c r="J53" s="54"/>
      <c r="K53" s="49"/>
      <c r="L53" s="49"/>
      <c r="M53" s="173"/>
      <c r="N53" s="55"/>
      <c r="O53" s="45"/>
      <c r="P53" s="55"/>
    </row>
    <row r="54" spans="1:17" s="3" customFormat="1">
      <c r="A54" s="4"/>
      <c r="B54" s="4"/>
      <c r="I54" s="54"/>
      <c r="J54" s="54"/>
      <c r="K54" s="49"/>
      <c r="L54" s="49"/>
      <c r="M54" s="173"/>
      <c r="N54" s="55"/>
      <c r="O54" s="45"/>
      <c r="P54" s="55"/>
    </row>
    <row r="55" spans="1:17" s="3" customFormat="1">
      <c r="A55" s="4"/>
      <c r="B55" s="4"/>
      <c r="I55" s="56"/>
      <c r="J55" s="56"/>
      <c r="K55" s="49"/>
      <c r="L55" s="49"/>
      <c r="M55" s="173"/>
      <c r="N55" s="55"/>
      <c r="O55" s="45"/>
      <c r="P55" s="55"/>
    </row>
    <row r="56" spans="1:17" s="3" customFormat="1">
      <c r="A56" s="4"/>
      <c r="B56" s="4"/>
      <c r="I56" s="56"/>
      <c r="J56" s="56"/>
      <c r="K56" s="49"/>
      <c r="L56" s="49"/>
      <c r="M56" s="173"/>
      <c r="N56" s="55"/>
      <c r="O56" s="45"/>
      <c r="P56" s="55"/>
    </row>
    <row r="57" spans="1:17" s="3" customFormat="1">
      <c r="A57" s="4"/>
      <c r="B57" s="4"/>
      <c r="I57" s="56"/>
      <c r="J57" s="56"/>
      <c r="K57" s="49"/>
      <c r="L57" s="49"/>
      <c r="M57" s="173"/>
      <c r="N57" s="55"/>
      <c r="O57" s="45"/>
      <c r="P57" s="57"/>
    </row>
    <row r="58" spans="1:17" s="3" customFormat="1">
      <c r="A58" s="4"/>
      <c r="B58" s="4"/>
      <c r="I58" s="17"/>
      <c r="J58" s="17"/>
      <c r="K58" s="18"/>
      <c r="L58" s="18"/>
      <c r="M58" s="173"/>
      <c r="N58" s="44"/>
      <c r="O58" s="367"/>
      <c r="P58" s="44"/>
    </row>
    <row r="59" spans="1:17" s="3" customFormat="1">
      <c r="A59" s="4"/>
      <c r="B59" s="4"/>
      <c r="I59" s="17"/>
      <c r="J59" s="17"/>
      <c r="K59" s="18"/>
      <c r="L59" s="18"/>
      <c r="M59" s="173"/>
      <c r="N59" s="44"/>
      <c r="O59" s="367"/>
      <c r="P59" s="44"/>
    </row>
    <row r="60" spans="1:17" s="3" customFormat="1">
      <c r="A60" s="4"/>
      <c r="B60" s="4"/>
      <c r="H60" s="39"/>
      <c r="I60" s="17"/>
      <c r="J60" s="17"/>
      <c r="K60" s="18"/>
      <c r="L60" s="18"/>
      <c r="M60" s="173"/>
      <c r="N60" s="44"/>
      <c r="O60" s="367"/>
      <c r="P60" s="44"/>
    </row>
    <row r="61" spans="1:17" s="3" customFormat="1">
      <c r="A61" s="4"/>
      <c r="B61" s="4"/>
      <c r="I61" s="56"/>
      <c r="J61" s="56"/>
      <c r="K61" s="69"/>
      <c r="L61" s="84"/>
      <c r="M61" s="176"/>
      <c r="N61" s="58"/>
      <c r="O61" s="58"/>
      <c r="P61" s="58"/>
    </row>
    <row r="62" spans="1:17" s="3" customFormat="1">
      <c r="A62" s="4"/>
      <c r="B62" s="4"/>
      <c r="I62" s="56"/>
      <c r="J62" s="56"/>
      <c r="K62" s="69"/>
      <c r="L62" s="84"/>
      <c r="M62" s="176"/>
      <c r="N62" s="58"/>
      <c r="O62" s="58"/>
      <c r="P62" s="58"/>
    </row>
    <row r="63" spans="1:17" s="3" customFormat="1">
      <c r="A63" s="4"/>
      <c r="B63" s="4"/>
      <c r="I63" s="4"/>
      <c r="J63" s="4"/>
      <c r="M63" s="174"/>
      <c r="O63" s="362"/>
    </row>
    <row r="64" spans="1:17" s="3" customFormat="1">
      <c r="A64" s="4"/>
      <c r="B64" s="4"/>
      <c r="I64" s="4"/>
      <c r="J64" s="4"/>
      <c r="M64" s="174"/>
      <c r="O64" s="362"/>
    </row>
    <row r="65" spans="1:15" s="3" customFormat="1">
      <c r="A65" s="4"/>
      <c r="B65" s="4"/>
      <c r="I65" s="4"/>
      <c r="J65" s="4"/>
      <c r="M65" s="174"/>
      <c r="O65" s="362"/>
    </row>
    <row r="66" spans="1:15" s="3" customFormat="1">
      <c r="A66" s="4"/>
      <c r="B66" s="4"/>
      <c r="I66" s="4"/>
      <c r="J66" s="4"/>
      <c r="M66" s="174"/>
      <c r="O66" s="362"/>
    </row>
    <row r="67" spans="1:15" s="3" customFormat="1">
      <c r="A67" s="4"/>
      <c r="B67" s="4"/>
      <c r="I67" s="4"/>
      <c r="J67" s="4"/>
      <c r="M67" s="174"/>
      <c r="O67" s="362"/>
    </row>
    <row r="68" spans="1:15" s="3" customFormat="1">
      <c r="A68" s="4"/>
      <c r="B68" s="4"/>
      <c r="I68" s="4"/>
      <c r="J68" s="4"/>
      <c r="M68" s="174"/>
      <c r="O68" s="362"/>
    </row>
    <row r="69" spans="1:15" s="3" customFormat="1">
      <c r="A69" s="4"/>
      <c r="B69" s="4"/>
      <c r="I69" s="4"/>
      <c r="J69" s="4"/>
      <c r="M69" s="174"/>
      <c r="O69" s="362"/>
    </row>
    <row r="70" spans="1:15" s="3" customFormat="1">
      <c r="A70" s="4"/>
      <c r="B70" s="4"/>
      <c r="I70" s="4"/>
      <c r="J70" s="4"/>
      <c r="M70" s="174"/>
      <c r="O70" s="362"/>
    </row>
    <row r="71" spans="1:15" s="3" customFormat="1">
      <c r="A71" s="4"/>
      <c r="B71" s="4"/>
      <c r="I71" s="4"/>
      <c r="J71" s="4"/>
      <c r="M71" s="174"/>
      <c r="O71" s="362"/>
    </row>
    <row r="72" spans="1:15" s="3" customFormat="1">
      <c r="A72" s="4"/>
      <c r="B72" s="4"/>
      <c r="I72" s="4"/>
      <c r="J72" s="4"/>
      <c r="M72" s="174"/>
      <c r="O72" s="362"/>
    </row>
    <row r="73" spans="1:15" s="3" customFormat="1">
      <c r="A73" s="4"/>
      <c r="B73" s="4"/>
      <c r="I73" s="4"/>
      <c r="J73" s="4"/>
      <c r="M73" s="174"/>
      <c r="O73" s="362"/>
    </row>
    <row r="74" spans="1:15" s="3" customFormat="1">
      <c r="A74" s="4"/>
      <c r="B74" s="4"/>
      <c r="I74" s="4"/>
      <c r="J74" s="4"/>
      <c r="M74" s="174"/>
      <c r="O74" s="362"/>
    </row>
    <row r="75" spans="1:15" s="3" customFormat="1">
      <c r="A75" s="4"/>
      <c r="B75" s="4"/>
      <c r="I75" s="4"/>
      <c r="J75" s="4"/>
      <c r="M75" s="174"/>
      <c r="O75" s="362"/>
    </row>
    <row r="76" spans="1:15" s="3" customFormat="1">
      <c r="A76" s="4"/>
      <c r="B76" s="4"/>
      <c r="I76" s="4"/>
      <c r="J76" s="4"/>
      <c r="M76" s="174"/>
      <c r="O76" s="362"/>
    </row>
    <row r="77" spans="1:15" s="3" customFormat="1">
      <c r="A77" s="4"/>
      <c r="B77" s="4"/>
      <c r="I77" s="4"/>
      <c r="J77" s="4"/>
      <c r="M77" s="174"/>
      <c r="O77" s="362"/>
    </row>
    <row r="78" spans="1:15" s="3" customFormat="1">
      <c r="A78" s="4"/>
      <c r="B78" s="4"/>
      <c r="I78" s="4"/>
      <c r="J78" s="4"/>
      <c r="M78" s="174"/>
      <c r="O78" s="362"/>
    </row>
    <row r="79" spans="1:15" s="3" customFormat="1">
      <c r="A79" s="4"/>
      <c r="B79" s="4"/>
      <c r="I79" s="4"/>
      <c r="J79" s="4"/>
      <c r="M79" s="174"/>
      <c r="O79" s="362"/>
    </row>
    <row r="80" spans="1:15" s="3" customFormat="1">
      <c r="A80" s="4"/>
      <c r="B80" s="4"/>
      <c r="I80" s="4"/>
      <c r="J80" s="4"/>
      <c r="M80" s="174"/>
      <c r="O80" s="362"/>
    </row>
    <row r="81" spans="1:16" s="3" customFormat="1">
      <c r="A81" s="4"/>
      <c r="B81" s="4"/>
      <c r="I81" s="4"/>
      <c r="J81" s="4"/>
      <c r="M81" s="174"/>
      <c r="O81" s="362"/>
    </row>
    <row r="82" spans="1:16" s="3" customFormat="1">
      <c r="A82" s="4"/>
      <c r="B82" s="4"/>
      <c r="I82" s="4"/>
      <c r="J82" s="4"/>
      <c r="M82" s="174"/>
      <c r="O82" s="362"/>
    </row>
    <row r="83" spans="1:16" s="3" customFormat="1">
      <c r="A83" s="4"/>
      <c r="B83" s="4"/>
      <c r="I83" s="4"/>
      <c r="J83" s="4"/>
      <c r="M83" s="174"/>
      <c r="O83" s="362"/>
    </row>
    <row r="84" spans="1:16" s="3" customFormat="1">
      <c r="A84" s="4"/>
      <c r="B84" s="4"/>
      <c r="I84" s="4"/>
      <c r="J84" s="4"/>
      <c r="M84" s="174"/>
      <c r="O84" s="362"/>
    </row>
    <row r="85" spans="1:16" s="3" customFormat="1">
      <c r="A85" s="4"/>
      <c r="B85" s="4"/>
      <c r="I85" s="4"/>
      <c r="J85" s="4"/>
      <c r="M85" s="174"/>
      <c r="O85" s="362"/>
    </row>
    <row r="86" spans="1:16" s="3" customFormat="1">
      <c r="A86" s="4"/>
      <c r="B86" s="4"/>
      <c r="I86" s="4"/>
      <c r="J86" s="4"/>
      <c r="M86" s="174"/>
      <c r="O86" s="362"/>
    </row>
    <row r="87" spans="1:16" s="3" customFormat="1">
      <c r="A87" s="4"/>
      <c r="B87" s="4"/>
      <c r="I87" s="4"/>
      <c r="J87" s="4"/>
      <c r="M87" s="174"/>
      <c r="O87" s="362"/>
    </row>
    <row r="88" spans="1:16" s="3" customFormat="1">
      <c r="A88" s="4"/>
      <c r="B88" s="4"/>
      <c r="I88" s="4"/>
      <c r="J88" s="4"/>
      <c r="M88" s="174"/>
      <c r="O88" s="362"/>
    </row>
    <row r="89" spans="1:16" s="3" customFormat="1">
      <c r="A89" s="4"/>
      <c r="B89" s="4"/>
      <c r="I89" s="4"/>
      <c r="J89" s="4"/>
      <c r="M89" s="174"/>
      <c r="O89" s="362"/>
    </row>
    <row r="90" spans="1:16" s="3" customFormat="1">
      <c r="A90" s="4"/>
      <c r="B90" s="4"/>
      <c r="I90" s="4"/>
      <c r="J90" s="4"/>
      <c r="M90" s="174"/>
      <c r="O90" s="362"/>
    </row>
    <row r="91" spans="1:16" s="3" customFormat="1">
      <c r="A91" s="4"/>
      <c r="B91" s="4"/>
      <c r="I91" s="4"/>
      <c r="J91" s="4"/>
      <c r="M91" s="174"/>
      <c r="O91" s="362"/>
    </row>
    <row r="92" spans="1:16" s="3" customFormat="1">
      <c r="A92" s="4"/>
      <c r="B92" s="4"/>
      <c r="I92" s="4"/>
      <c r="J92" s="4"/>
      <c r="M92" s="174"/>
      <c r="O92" s="362"/>
    </row>
    <row r="93" spans="1:16" s="3" customFormat="1">
      <c r="A93" s="4"/>
      <c r="B93" s="4"/>
      <c r="I93" s="4"/>
      <c r="J93" s="4"/>
      <c r="M93" s="174"/>
      <c r="O93" s="362"/>
    </row>
    <row r="94" spans="1:16" s="3" customFormat="1">
      <c r="A94" s="4"/>
      <c r="B94" s="4"/>
      <c r="I94" s="4"/>
      <c r="J94" s="4"/>
      <c r="M94" s="174"/>
      <c r="O94" s="362"/>
    </row>
    <row r="95" spans="1:16" s="3" customFormat="1">
      <c r="A95" s="4"/>
      <c r="B95" s="4"/>
      <c r="I95" s="4"/>
      <c r="J95" s="4"/>
      <c r="M95" s="174"/>
      <c r="O95" s="362"/>
    </row>
    <row r="96" spans="1:16" s="3" customFormat="1">
      <c r="A96" s="62"/>
      <c r="B96" s="62"/>
      <c r="C96" s="19" t="s">
        <v>2187</v>
      </c>
      <c r="D96" s="19"/>
      <c r="E96" s="19"/>
      <c r="F96" s="59"/>
      <c r="G96" s="59"/>
      <c r="H96" s="60"/>
      <c r="I96" s="4"/>
      <c r="J96" s="4"/>
      <c r="K96" s="69"/>
      <c r="L96" s="84"/>
      <c r="M96" s="176"/>
      <c r="N96" s="58"/>
      <c r="O96" s="58"/>
      <c r="P96" s="58"/>
    </row>
    <row r="97" spans="1:15" s="3" customFormat="1">
      <c r="A97" s="4"/>
      <c r="B97" s="4"/>
      <c r="I97" s="61"/>
      <c r="J97" s="61"/>
      <c r="M97" s="174"/>
      <c r="O97" s="362"/>
    </row>
    <row r="98" spans="1:15" s="3" customFormat="1">
      <c r="A98" s="4"/>
      <c r="B98" s="4"/>
      <c r="I98" s="4"/>
      <c r="J98" s="4"/>
      <c r="M98" s="174"/>
      <c r="O98" s="362"/>
    </row>
    <row r="99" spans="1:15" s="3" customFormat="1">
      <c r="A99" s="4"/>
      <c r="B99" s="4"/>
      <c r="I99" s="4"/>
      <c r="J99" s="4"/>
      <c r="M99" s="174"/>
      <c r="O99" s="362"/>
    </row>
    <row r="100" spans="1:15" s="3" customFormat="1">
      <c r="A100" s="4"/>
      <c r="B100" s="4"/>
      <c r="I100" s="4"/>
      <c r="J100" s="4"/>
      <c r="M100" s="174"/>
      <c r="O100" s="362"/>
    </row>
    <row r="101" spans="1:15" s="3" customFormat="1">
      <c r="A101" s="4"/>
      <c r="B101" s="4"/>
      <c r="I101" s="4"/>
      <c r="J101" s="4"/>
      <c r="M101" s="174"/>
      <c r="O101" s="362"/>
    </row>
    <row r="102" spans="1:15" s="3" customFormat="1">
      <c r="A102" s="4"/>
      <c r="B102" s="4"/>
      <c r="I102" s="4"/>
      <c r="J102" s="4"/>
      <c r="M102" s="174"/>
      <c r="O102" s="362"/>
    </row>
    <row r="103" spans="1:15" s="3" customFormat="1">
      <c r="A103" s="4"/>
      <c r="B103" s="4"/>
      <c r="I103" s="4"/>
      <c r="J103" s="4"/>
      <c r="M103" s="174"/>
      <c r="O103" s="362"/>
    </row>
    <row r="104" spans="1:15" s="3" customFormat="1">
      <c r="A104" s="4"/>
      <c r="B104" s="4"/>
      <c r="I104" s="4"/>
      <c r="J104" s="4"/>
      <c r="M104" s="174"/>
      <c r="O104" s="362"/>
    </row>
    <row r="105" spans="1:15" s="3" customFormat="1">
      <c r="A105" s="4"/>
      <c r="B105" s="4"/>
      <c r="I105" s="4"/>
      <c r="J105" s="4"/>
      <c r="M105" s="174"/>
      <c r="O105" s="362"/>
    </row>
    <row r="106" spans="1:15" s="3" customFormat="1">
      <c r="A106" s="4"/>
      <c r="B106" s="4"/>
      <c r="I106" s="4"/>
      <c r="J106" s="4"/>
      <c r="M106" s="174"/>
      <c r="O106" s="362"/>
    </row>
    <row r="107" spans="1:15" s="3" customFormat="1">
      <c r="A107" s="4"/>
      <c r="B107" s="4"/>
      <c r="I107" s="4"/>
      <c r="J107" s="4"/>
      <c r="M107" s="174"/>
      <c r="O107" s="362"/>
    </row>
    <row r="108" spans="1:15" s="3" customFormat="1">
      <c r="A108" s="4"/>
      <c r="B108" s="4"/>
      <c r="I108" s="4"/>
      <c r="J108" s="4"/>
      <c r="M108" s="174"/>
      <c r="O108" s="362"/>
    </row>
    <row r="109" spans="1:15" s="3" customFormat="1">
      <c r="A109" s="4"/>
      <c r="B109" s="4"/>
      <c r="I109" s="4"/>
      <c r="J109" s="4"/>
      <c r="M109" s="174"/>
      <c r="O109" s="362"/>
    </row>
    <row r="110" spans="1:15" s="3" customFormat="1">
      <c r="A110" s="4"/>
      <c r="B110" s="4"/>
      <c r="I110" s="4"/>
      <c r="J110" s="4"/>
      <c r="M110" s="174"/>
      <c r="O110" s="362"/>
    </row>
    <row r="111" spans="1:15" s="3" customFormat="1">
      <c r="A111" s="4"/>
      <c r="B111" s="4"/>
      <c r="I111" s="4"/>
      <c r="J111" s="4"/>
      <c r="M111" s="174"/>
      <c r="O111" s="362"/>
    </row>
    <row r="112" spans="1:15" s="3" customFormat="1">
      <c r="A112" s="4"/>
      <c r="B112" s="4"/>
      <c r="I112" s="4"/>
      <c r="J112" s="4"/>
      <c r="M112" s="174"/>
      <c r="O112" s="362"/>
    </row>
    <row r="113" spans="1:15" s="3" customFormat="1">
      <c r="A113" s="4"/>
      <c r="B113" s="4"/>
      <c r="I113" s="4"/>
      <c r="J113" s="4"/>
      <c r="M113" s="174"/>
      <c r="O113" s="362"/>
    </row>
    <row r="114" spans="1:15" s="3" customFormat="1">
      <c r="A114" s="4"/>
      <c r="B114" s="4"/>
      <c r="I114" s="4"/>
      <c r="J114" s="4"/>
      <c r="M114" s="174"/>
      <c r="O114" s="362"/>
    </row>
    <row r="115" spans="1:15" s="3" customFormat="1">
      <c r="A115" s="4"/>
      <c r="B115" s="4"/>
      <c r="I115" s="4"/>
      <c r="J115" s="4"/>
      <c r="M115" s="174"/>
      <c r="O115" s="362"/>
    </row>
    <row r="116" spans="1:15" s="3" customFormat="1">
      <c r="A116" s="4"/>
      <c r="B116" s="4"/>
      <c r="I116" s="4"/>
      <c r="J116" s="4"/>
      <c r="M116" s="174"/>
      <c r="O116" s="362"/>
    </row>
    <row r="117" spans="1:15" s="3" customFormat="1">
      <c r="A117" s="4"/>
      <c r="B117" s="4"/>
      <c r="I117" s="4"/>
      <c r="J117" s="4"/>
      <c r="M117" s="174"/>
      <c r="O117" s="362"/>
    </row>
    <row r="118" spans="1:15" s="3" customFormat="1">
      <c r="A118" s="4"/>
      <c r="B118" s="4"/>
      <c r="I118" s="4"/>
      <c r="J118" s="4"/>
      <c r="M118" s="174"/>
      <c r="O118" s="362"/>
    </row>
    <row r="119" spans="1:15" s="3" customFormat="1">
      <c r="A119" s="4"/>
      <c r="B119" s="4"/>
      <c r="I119" s="4"/>
      <c r="J119" s="4"/>
      <c r="M119" s="174"/>
      <c r="O119" s="362"/>
    </row>
    <row r="120" spans="1:15" s="3" customFormat="1">
      <c r="A120" s="4"/>
      <c r="B120" s="4"/>
      <c r="I120" s="4"/>
      <c r="J120" s="4"/>
      <c r="M120" s="174"/>
      <c r="O120" s="362"/>
    </row>
    <row r="121" spans="1:15" s="3" customFormat="1">
      <c r="A121" s="4"/>
      <c r="B121" s="4"/>
      <c r="I121" s="4"/>
      <c r="J121" s="4"/>
      <c r="M121" s="174"/>
      <c r="O121" s="362"/>
    </row>
    <row r="122" spans="1:15" s="3" customFormat="1">
      <c r="A122" s="4"/>
      <c r="B122" s="4"/>
      <c r="I122" s="4"/>
      <c r="J122" s="4"/>
      <c r="M122" s="174"/>
      <c r="O122" s="362"/>
    </row>
    <row r="123" spans="1:15" s="3" customFormat="1">
      <c r="A123" s="4"/>
      <c r="B123" s="4"/>
      <c r="I123" s="4"/>
      <c r="J123" s="4"/>
      <c r="M123" s="174"/>
      <c r="O123" s="362"/>
    </row>
    <row r="124" spans="1:15" s="3" customFormat="1">
      <c r="A124" s="4"/>
      <c r="B124" s="4"/>
      <c r="I124" s="4"/>
      <c r="J124" s="4"/>
      <c r="M124" s="174"/>
      <c r="O124" s="362"/>
    </row>
    <row r="125" spans="1:15" s="3" customFormat="1">
      <c r="A125" s="4"/>
      <c r="B125" s="4"/>
      <c r="I125" s="4"/>
      <c r="J125" s="4"/>
      <c r="M125" s="174"/>
      <c r="O125" s="362"/>
    </row>
    <row r="126" spans="1:15" s="3" customFormat="1">
      <c r="A126" s="4"/>
      <c r="B126" s="4"/>
      <c r="I126" s="4"/>
      <c r="J126" s="4"/>
      <c r="M126" s="174"/>
      <c r="O126" s="362"/>
    </row>
    <row r="127" spans="1:15" s="3" customFormat="1">
      <c r="A127" s="4"/>
      <c r="B127" s="4"/>
      <c r="I127" s="4"/>
      <c r="J127" s="4"/>
      <c r="M127" s="174"/>
      <c r="O127" s="362"/>
    </row>
    <row r="128" spans="1:15" s="3" customFormat="1">
      <c r="A128" s="4"/>
      <c r="B128" s="4"/>
      <c r="I128" s="4"/>
      <c r="J128" s="4"/>
      <c r="M128" s="174"/>
      <c r="O128" s="362"/>
    </row>
    <row r="129" spans="1:15" s="3" customFormat="1">
      <c r="A129" s="4"/>
      <c r="B129" s="4"/>
      <c r="I129" s="4"/>
      <c r="J129" s="4"/>
      <c r="M129" s="174"/>
      <c r="O129" s="362"/>
    </row>
    <row r="130" spans="1:15" s="3" customFormat="1">
      <c r="A130" s="4"/>
      <c r="B130" s="4"/>
      <c r="I130" s="4"/>
      <c r="J130" s="4"/>
      <c r="M130" s="174"/>
      <c r="O130" s="362"/>
    </row>
    <row r="131" spans="1:15" s="3" customFormat="1">
      <c r="A131" s="4"/>
      <c r="B131" s="4"/>
      <c r="I131" s="4"/>
      <c r="J131" s="4"/>
      <c r="M131" s="174"/>
      <c r="O131" s="362"/>
    </row>
    <row r="132" spans="1:15" s="3" customFormat="1">
      <c r="A132" s="4"/>
      <c r="B132" s="4"/>
      <c r="I132" s="4"/>
      <c r="J132" s="4"/>
      <c r="M132" s="174"/>
      <c r="O132" s="362"/>
    </row>
    <row r="133" spans="1:15" s="3" customFormat="1">
      <c r="A133" s="4"/>
      <c r="B133" s="4"/>
      <c r="I133" s="4"/>
      <c r="J133" s="4"/>
      <c r="M133" s="174"/>
      <c r="O133" s="362"/>
    </row>
    <row r="134" spans="1:15" s="3" customFormat="1">
      <c r="A134" s="4"/>
      <c r="B134" s="4"/>
      <c r="I134" s="4"/>
      <c r="J134" s="4"/>
      <c r="M134" s="174"/>
      <c r="O134" s="362"/>
    </row>
    <row r="135" spans="1:15" s="3" customFormat="1">
      <c r="A135" s="4"/>
      <c r="B135" s="4"/>
      <c r="I135" s="4"/>
      <c r="J135" s="4"/>
      <c r="M135" s="174"/>
      <c r="O135" s="362"/>
    </row>
    <row r="136" spans="1:15" s="3" customFormat="1">
      <c r="A136" s="4"/>
      <c r="B136" s="4"/>
      <c r="I136" s="4"/>
      <c r="J136" s="4"/>
      <c r="M136" s="174"/>
      <c r="O136" s="362"/>
    </row>
    <row r="137" spans="1:15" s="3" customFormat="1">
      <c r="A137" s="4"/>
      <c r="B137" s="4"/>
      <c r="I137" s="4"/>
      <c r="J137" s="4"/>
      <c r="M137" s="174"/>
      <c r="O137" s="362"/>
    </row>
    <row r="138" spans="1:15" s="3" customFormat="1">
      <c r="A138" s="4"/>
      <c r="B138" s="4"/>
      <c r="I138" s="4"/>
      <c r="J138" s="4"/>
      <c r="M138" s="174"/>
      <c r="O138" s="362"/>
    </row>
    <row r="139" spans="1:15" s="3" customFormat="1">
      <c r="A139" s="4"/>
      <c r="B139" s="4"/>
      <c r="I139" s="4"/>
      <c r="J139" s="4"/>
      <c r="M139" s="174"/>
      <c r="O139" s="362"/>
    </row>
    <row r="140" spans="1:15" s="3" customFormat="1">
      <c r="A140" s="4"/>
      <c r="B140" s="4"/>
      <c r="I140" s="4"/>
      <c r="J140" s="4"/>
      <c r="M140" s="174"/>
      <c r="O140" s="362"/>
    </row>
    <row r="141" spans="1:15" s="3" customFormat="1">
      <c r="A141" s="4"/>
      <c r="B141" s="4"/>
      <c r="I141" s="4"/>
      <c r="J141" s="4"/>
      <c r="M141" s="174"/>
      <c r="O141" s="362"/>
    </row>
    <row r="142" spans="1:15" s="3" customFormat="1">
      <c r="A142" s="4"/>
      <c r="B142" s="4"/>
      <c r="I142" s="4"/>
      <c r="J142" s="4"/>
      <c r="M142" s="174"/>
      <c r="O142" s="362"/>
    </row>
    <row r="143" spans="1:15" s="3" customFormat="1">
      <c r="A143" s="4"/>
      <c r="B143" s="4"/>
      <c r="I143" s="4"/>
      <c r="J143" s="4"/>
      <c r="M143" s="174"/>
      <c r="O143" s="362"/>
    </row>
    <row r="144" spans="1:15" s="3" customFormat="1">
      <c r="A144" s="4"/>
      <c r="B144" s="4"/>
      <c r="I144" s="4"/>
      <c r="J144" s="4"/>
      <c r="M144" s="174"/>
      <c r="O144" s="362"/>
    </row>
    <row r="145" spans="1:15" s="3" customFormat="1">
      <c r="A145" s="4"/>
      <c r="B145" s="4"/>
      <c r="I145" s="4"/>
      <c r="J145" s="4"/>
      <c r="M145" s="174"/>
      <c r="O145" s="362"/>
    </row>
    <row r="146" spans="1:15" s="3" customFormat="1">
      <c r="A146" s="4"/>
      <c r="B146" s="4"/>
      <c r="I146" s="4"/>
      <c r="J146" s="4"/>
      <c r="M146" s="174"/>
      <c r="O146" s="362"/>
    </row>
    <row r="147" spans="1:15" s="3" customFormat="1">
      <c r="A147" s="4"/>
      <c r="B147" s="4"/>
      <c r="I147" s="4"/>
      <c r="J147" s="4"/>
      <c r="M147" s="174"/>
      <c r="O147" s="36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31496062992125984" right="0.42" top="0.55118110236220474" bottom="0.55118110236220474" header="0.31496062992125984" footer="0.31496062992125984"/>
  <pageSetup paperSize="9" scale="95" firstPageNumber="24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39"/>
  <sheetViews>
    <sheetView topLeftCell="G26" zoomScale="115" zoomScaleNormal="115" workbookViewId="0">
      <selection activeCell="M29" sqref="M29"/>
    </sheetView>
  </sheetViews>
  <sheetFormatPr defaultColWidth="9.140625" defaultRowHeight="15"/>
  <cols>
    <col min="1" max="1" width="5.7109375" style="95" customWidth="1"/>
    <col min="2" max="2" width="5.5703125" style="95" customWidth="1"/>
    <col min="3" max="3" width="30" style="7" customWidth="1"/>
    <col min="4" max="4" width="19.28515625" style="7" customWidth="1"/>
    <col min="5" max="5" width="8.140625" style="7" customWidth="1"/>
    <col min="6" max="6" width="10" style="7" customWidth="1"/>
    <col min="7" max="7" width="10.7109375" style="384" customWidth="1"/>
    <col min="8" max="8" width="10" style="7" customWidth="1"/>
    <col min="9" max="9" width="6.85546875" style="95" customWidth="1"/>
    <col min="10" max="10" width="6.7109375" style="95" customWidth="1"/>
    <col min="11" max="11" width="26.7109375" style="7" customWidth="1"/>
    <col min="12" max="12" width="27.42578125" style="7" customWidth="1"/>
    <col min="13" max="13" width="8.5703125" style="573" customWidth="1"/>
    <col min="14" max="14" width="8" style="7" bestFit="1" customWidth="1"/>
    <col min="15" max="15" width="8.85546875" style="384" bestFit="1" customWidth="1"/>
    <col min="16" max="16" width="8.85546875" style="558" bestFit="1" customWidth="1"/>
    <col min="17" max="16384" width="9.140625" style="7"/>
  </cols>
  <sheetData>
    <row r="1" spans="1:17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7.45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66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8.15" customHeight="1">
      <c r="A5" s="41" t="s">
        <v>1403</v>
      </c>
      <c r="B5" s="41"/>
      <c r="C5" s="224" t="s">
        <v>1404</v>
      </c>
      <c r="D5" s="224"/>
      <c r="E5" s="224"/>
      <c r="F5" s="224"/>
      <c r="G5" s="539"/>
      <c r="H5" s="224"/>
      <c r="I5" s="427" t="s">
        <v>432</v>
      </c>
      <c r="J5" s="427"/>
      <c r="K5" s="196" t="s">
        <v>2195</v>
      </c>
      <c r="L5" s="196"/>
      <c r="M5" s="152"/>
      <c r="N5" s="196"/>
      <c r="O5" s="196"/>
      <c r="P5" s="196"/>
    </row>
    <row r="6" spans="1:17" ht="24">
      <c r="A6" s="122" t="s">
        <v>428</v>
      </c>
      <c r="B6" s="122" t="s">
        <v>2990</v>
      </c>
      <c r="C6" s="129" t="s">
        <v>429</v>
      </c>
      <c r="D6" s="122" t="s">
        <v>429</v>
      </c>
      <c r="E6" s="134">
        <v>10000</v>
      </c>
      <c r="F6" s="235">
        <v>0</v>
      </c>
      <c r="G6" s="540">
        <v>10000</v>
      </c>
      <c r="H6" s="541">
        <v>10000</v>
      </c>
      <c r="I6" s="422" t="s">
        <v>433</v>
      </c>
      <c r="J6" s="122" t="s">
        <v>2815</v>
      </c>
      <c r="K6" s="192" t="s">
        <v>32</v>
      </c>
      <c r="L6" s="122" t="s">
        <v>2853</v>
      </c>
      <c r="M6" s="134">
        <v>0</v>
      </c>
      <c r="N6" s="134">
        <v>0</v>
      </c>
      <c r="O6" s="134">
        <v>0</v>
      </c>
      <c r="P6" s="134">
        <v>0</v>
      </c>
      <c r="Q6" s="15" t="s">
        <v>3278</v>
      </c>
    </row>
    <row r="7" spans="1:17" ht="24">
      <c r="A7" s="122" t="s">
        <v>430</v>
      </c>
      <c r="B7" s="122" t="s">
        <v>2798</v>
      </c>
      <c r="C7" s="129" t="s">
        <v>116</v>
      </c>
      <c r="D7" s="122" t="s">
        <v>12</v>
      </c>
      <c r="E7" s="134">
        <v>10000</v>
      </c>
      <c r="F7" s="235">
        <v>0</v>
      </c>
      <c r="G7" s="540">
        <v>10000</v>
      </c>
      <c r="H7" s="541">
        <v>10000</v>
      </c>
      <c r="I7" s="422" t="s">
        <v>434</v>
      </c>
      <c r="J7" s="122" t="s">
        <v>2816</v>
      </c>
      <c r="K7" s="192" t="s">
        <v>34</v>
      </c>
      <c r="L7" s="122" t="s">
        <v>2854</v>
      </c>
      <c r="M7" s="134">
        <v>4100000</v>
      </c>
      <c r="N7" s="134">
        <v>14974</v>
      </c>
      <c r="O7" s="134">
        <v>20000</v>
      </c>
      <c r="P7" s="134">
        <v>5000000</v>
      </c>
      <c r="Q7" s="15" t="s">
        <v>3278</v>
      </c>
    </row>
    <row r="8" spans="1:17" ht="14.45" customHeight="1">
      <c r="A8" s="122" t="s">
        <v>431</v>
      </c>
      <c r="B8" s="122" t="s">
        <v>2991</v>
      </c>
      <c r="C8" s="129" t="s">
        <v>2660</v>
      </c>
      <c r="D8" s="122" t="s">
        <v>2660</v>
      </c>
      <c r="E8" s="134">
        <v>10000</v>
      </c>
      <c r="F8" s="235">
        <v>0</v>
      </c>
      <c r="G8" s="540">
        <v>10000</v>
      </c>
      <c r="H8" s="541">
        <v>10000</v>
      </c>
      <c r="I8" s="422" t="s">
        <v>435</v>
      </c>
      <c r="J8" s="122" t="s">
        <v>2992</v>
      </c>
      <c r="K8" s="192" t="s">
        <v>436</v>
      </c>
      <c r="L8" s="122" t="s">
        <v>436</v>
      </c>
      <c r="M8" s="134">
        <v>40000</v>
      </c>
      <c r="N8" s="134">
        <v>27213</v>
      </c>
      <c r="O8" s="134">
        <v>40000</v>
      </c>
      <c r="P8" s="134">
        <v>40000</v>
      </c>
      <c r="Q8" s="15" t="s">
        <v>3278</v>
      </c>
    </row>
    <row r="9" spans="1:17" ht="36">
      <c r="A9" s="122" t="s">
        <v>2468</v>
      </c>
      <c r="B9" s="122" t="s">
        <v>2819</v>
      </c>
      <c r="C9" s="32" t="s">
        <v>2469</v>
      </c>
      <c r="D9" s="122" t="s">
        <v>2819</v>
      </c>
      <c r="E9" s="32">
        <v>0</v>
      </c>
      <c r="F9" s="32">
        <v>0</v>
      </c>
      <c r="G9" s="363">
        <v>0</v>
      </c>
      <c r="H9" s="32">
        <v>0</v>
      </c>
      <c r="I9" s="192" t="s">
        <v>1405</v>
      </c>
      <c r="J9" s="122" t="s">
        <v>2993</v>
      </c>
      <c r="K9" s="192" t="s">
        <v>437</v>
      </c>
      <c r="L9" s="122" t="s">
        <v>2994</v>
      </c>
      <c r="M9" s="134">
        <v>50000</v>
      </c>
      <c r="N9" s="134">
        <v>42879</v>
      </c>
      <c r="O9" s="134">
        <v>50000</v>
      </c>
      <c r="P9" s="134">
        <v>50000</v>
      </c>
      <c r="Q9" s="15" t="s">
        <v>3278</v>
      </c>
    </row>
    <row r="10" spans="1:17" ht="24">
      <c r="A10" s="122" t="s">
        <v>2470</v>
      </c>
      <c r="B10" s="122" t="s">
        <v>2819</v>
      </c>
      <c r="C10" s="154" t="s">
        <v>2471</v>
      </c>
      <c r="D10" s="122" t="s">
        <v>2819</v>
      </c>
      <c r="E10" s="123">
        <v>0</v>
      </c>
      <c r="F10" s="123">
        <v>0</v>
      </c>
      <c r="G10" s="123">
        <v>0</v>
      </c>
      <c r="H10" s="123">
        <v>0</v>
      </c>
      <c r="I10" s="112" t="s">
        <v>43</v>
      </c>
      <c r="J10" s="112"/>
      <c r="K10" s="193" t="s">
        <v>44</v>
      </c>
      <c r="L10" s="193"/>
      <c r="M10" s="554">
        <f>SUM(M6:M9)</f>
        <v>4190000</v>
      </c>
      <c r="N10" s="554">
        <f t="shared" ref="N10:P10" si="0">SUM(N6:N9)</f>
        <v>85066</v>
      </c>
      <c r="O10" s="554">
        <f t="shared" si="0"/>
        <v>110000</v>
      </c>
      <c r="P10" s="554">
        <f t="shared" si="0"/>
        <v>5090000</v>
      </c>
    </row>
    <row r="11" spans="1:17">
      <c r="A11" s="184"/>
      <c r="B11" s="184"/>
      <c r="C11" s="154"/>
      <c r="D11" s="154"/>
      <c r="E11" s="154"/>
      <c r="F11" s="123"/>
      <c r="G11" s="123"/>
      <c r="H11" s="123"/>
      <c r="I11" s="236"/>
      <c r="J11" s="236"/>
      <c r="K11" s="236" t="s">
        <v>367</v>
      </c>
      <c r="L11" s="236"/>
      <c r="M11" s="555"/>
      <c r="N11" s="556"/>
      <c r="O11" s="556"/>
      <c r="P11" s="557"/>
    </row>
    <row r="12" spans="1:17">
      <c r="A12" s="184"/>
      <c r="B12" s="184"/>
      <c r="C12" s="154"/>
      <c r="D12" s="154"/>
      <c r="E12" s="154"/>
      <c r="F12" s="123"/>
      <c r="G12" s="123"/>
      <c r="H12" s="123"/>
      <c r="I12" s="205" t="s">
        <v>438</v>
      </c>
      <c r="J12" s="122" t="s">
        <v>2821</v>
      </c>
      <c r="K12" s="192" t="s">
        <v>46</v>
      </c>
      <c r="L12" s="122" t="s">
        <v>2858</v>
      </c>
      <c r="M12" s="134">
        <v>12370000</v>
      </c>
      <c r="N12" s="134">
        <v>9121690</v>
      </c>
      <c r="O12" s="134">
        <v>13000000</v>
      </c>
      <c r="P12" s="134">
        <v>15000000</v>
      </c>
      <c r="Q12" t="s">
        <v>3279</v>
      </c>
    </row>
    <row r="13" spans="1:17" ht="24">
      <c r="A13" s="184"/>
      <c r="B13" s="184"/>
      <c r="C13" s="154"/>
      <c r="D13" s="154"/>
      <c r="E13" s="154"/>
      <c r="F13" s="123"/>
      <c r="G13" s="123"/>
      <c r="H13" s="123"/>
      <c r="I13" s="205" t="s">
        <v>2574</v>
      </c>
      <c r="J13" s="122" t="s">
        <v>3053</v>
      </c>
      <c r="K13" s="192" t="s">
        <v>110</v>
      </c>
      <c r="L13" s="122" t="s">
        <v>3054</v>
      </c>
      <c r="M13" s="134">
        <v>6600000</v>
      </c>
      <c r="N13" s="134">
        <v>0</v>
      </c>
      <c r="O13" s="134">
        <v>0</v>
      </c>
      <c r="P13" s="134">
        <v>7100000</v>
      </c>
      <c r="Q13" t="s">
        <v>3279</v>
      </c>
    </row>
    <row r="14" spans="1:17" ht="17.45" customHeight="1">
      <c r="A14" s="186"/>
      <c r="B14" s="186"/>
      <c r="C14" s="158"/>
      <c r="D14" s="158"/>
      <c r="E14" s="158"/>
      <c r="F14" s="123"/>
      <c r="G14" s="123"/>
      <c r="H14" s="123"/>
      <c r="I14" s="205" t="s">
        <v>439</v>
      </c>
      <c r="J14" s="122" t="s">
        <v>2823</v>
      </c>
      <c r="K14" s="192" t="s">
        <v>50</v>
      </c>
      <c r="L14" s="122" t="s">
        <v>2859</v>
      </c>
      <c r="M14" s="134">
        <v>40000</v>
      </c>
      <c r="N14" s="134">
        <v>8545</v>
      </c>
      <c r="O14" s="134">
        <v>20000</v>
      </c>
      <c r="P14" s="134">
        <v>10000</v>
      </c>
      <c r="Q14" t="s">
        <v>3279</v>
      </c>
    </row>
    <row r="15" spans="1:17" ht="24">
      <c r="A15" s="184"/>
      <c r="B15" s="184"/>
      <c r="C15" s="154"/>
      <c r="D15" s="154"/>
      <c r="E15" s="154"/>
      <c r="F15" s="123"/>
      <c r="G15" s="123"/>
      <c r="H15" s="123"/>
      <c r="I15" s="205" t="s">
        <v>440</v>
      </c>
      <c r="J15" s="122" t="s">
        <v>2826</v>
      </c>
      <c r="K15" s="192" t="s">
        <v>56</v>
      </c>
      <c r="L15" s="122" t="s">
        <v>2862</v>
      </c>
      <c r="M15" s="134">
        <v>20000</v>
      </c>
      <c r="N15" s="134">
        <v>1250</v>
      </c>
      <c r="O15" s="134">
        <v>10000</v>
      </c>
      <c r="P15" s="134">
        <v>10000</v>
      </c>
      <c r="Q15" t="s">
        <v>3279</v>
      </c>
    </row>
    <row r="16" spans="1:17" ht="36">
      <c r="A16" s="184"/>
      <c r="B16" s="184"/>
      <c r="C16" s="154"/>
      <c r="D16" s="154"/>
      <c r="E16" s="154"/>
      <c r="F16" s="123"/>
      <c r="G16" s="123"/>
      <c r="H16" s="123"/>
      <c r="I16" s="205" t="s">
        <v>441</v>
      </c>
      <c r="J16" s="122" t="s">
        <v>2827</v>
      </c>
      <c r="K16" s="192" t="s">
        <v>2190</v>
      </c>
      <c r="L16" s="122" t="s">
        <v>2863</v>
      </c>
      <c r="M16" s="134">
        <v>10000</v>
      </c>
      <c r="N16" s="134">
        <v>0</v>
      </c>
      <c r="O16" s="134">
        <v>10000</v>
      </c>
      <c r="P16" s="134">
        <v>10000</v>
      </c>
      <c r="Q16" t="s">
        <v>3279</v>
      </c>
    </row>
    <row r="17" spans="1:17">
      <c r="A17" s="159"/>
      <c r="B17" s="159"/>
      <c r="C17" s="118"/>
      <c r="D17" s="118"/>
      <c r="E17" s="118"/>
      <c r="F17" s="118"/>
      <c r="G17" s="126"/>
      <c r="H17" s="126"/>
      <c r="I17" s="205" t="s">
        <v>442</v>
      </c>
      <c r="J17" s="122" t="s">
        <v>2828</v>
      </c>
      <c r="K17" s="192" t="s">
        <v>60</v>
      </c>
      <c r="L17" s="122" t="s">
        <v>2864</v>
      </c>
      <c r="M17" s="134">
        <v>20000</v>
      </c>
      <c r="N17" s="134">
        <v>0</v>
      </c>
      <c r="O17" s="134">
        <v>10000</v>
      </c>
      <c r="P17" s="134">
        <v>10000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26"/>
      <c r="H18" s="126"/>
      <c r="I18" s="205" t="s">
        <v>443</v>
      </c>
      <c r="J18" s="122" t="s">
        <v>2831</v>
      </c>
      <c r="K18" s="192" t="s">
        <v>66</v>
      </c>
      <c r="L18" s="122" t="s">
        <v>2867</v>
      </c>
      <c r="M18" s="134">
        <v>20000</v>
      </c>
      <c r="N18" s="134">
        <v>354</v>
      </c>
      <c r="O18" s="134">
        <v>10000</v>
      </c>
      <c r="P18" s="134">
        <v>10000</v>
      </c>
      <c r="Q18" t="s">
        <v>3279</v>
      </c>
    </row>
    <row r="19" spans="1:17" ht="24">
      <c r="A19" s="128"/>
      <c r="B19" s="128"/>
      <c r="C19" s="129"/>
      <c r="D19" s="129"/>
      <c r="E19" s="129"/>
      <c r="F19" s="123"/>
      <c r="G19" s="126"/>
      <c r="H19" s="123"/>
      <c r="I19" s="205" t="s">
        <v>444</v>
      </c>
      <c r="J19" s="122" t="s">
        <v>2839</v>
      </c>
      <c r="K19" s="192" t="s">
        <v>222</v>
      </c>
      <c r="L19" s="122" t="s">
        <v>2873</v>
      </c>
      <c r="M19" s="134">
        <v>500000</v>
      </c>
      <c r="N19" s="134">
        <v>0</v>
      </c>
      <c r="O19" s="134">
        <v>10000</v>
      </c>
      <c r="P19" s="134">
        <v>10000</v>
      </c>
      <c r="Q19" t="s">
        <v>3279</v>
      </c>
    </row>
    <row r="20" spans="1:17" ht="24">
      <c r="A20" s="128"/>
      <c r="B20" s="128"/>
      <c r="C20" s="129"/>
      <c r="D20" s="129"/>
      <c r="E20" s="129"/>
      <c r="F20" s="123"/>
      <c r="G20" s="126"/>
      <c r="H20" s="123"/>
      <c r="I20" s="205" t="s">
        <v>445</v>
      </c>
      <c r="J20" s="122" t="s">
        <v>2840</v>
      </c>
      <c r="K20" s="192" t="s">
        <v>85</v>
      </c>
      <c r="L20" s="122" t="s">
        <v>2874</v>
      </c>
      <c r="M20" s="134">
        <v>20000</v>
      </c>
      <c r="N20" s="134">
        <v>7080</v>
      </c>
      <c r="O20" s="134">
        <v>10000</v>
      </c>
      <c r="P20" s="134">
        <v>20000</v>
      </c>
      <c r="Q20" t="s">
        <v>3279</v>
      </c>
    </row>
    <row r="21" spans="1:17" ht="36">
      <c r="A21" s="160"/>
      <c r="B21" s="160"/>
      <c r="C21" s="32"/>
      <c r="D21" s="32"/>
      <c r="E21" s="32"/>
      <c r="F21" s="32"/>
      <c r="G21" s="363"/>
      <c r="H21" s="32"/>
      <c r="I21" s="205" t="s">
        <v>446</v>
      </c>
      <c r="J21" s="122" t="s">
        <v>2993</v>
      </c>
      <c r="K21" s="192" t="s">
        <v>447</v>
      </c>
      <c r="L21" s="122" t="s">
        <v>2994</v>
      </c>
      <c r="M21" s="134">
        <v>50000</v>
      </c>
      <c r="N21" s="134">
        <v>0</v>
      </c>
      <c r="O21" s="134">
        <v>10000</v>
      </c>
      <c r="P21" s="134">
        <v>10000</v>
      </c>
      <c r="Q21" t="s">
        <v>3279</v>
      </c>
    </row>
    <row r="22" spans="1:17" ht="36">
      <c r="A22" s="160"/>
      <c r="B22" s="160"/>
      <c r="C22" s="32"/>
      <c r="D22" s="32"/>
      <c r="E22" s="32"/>
      <c r="F22" s="32"/>
      <c r="G22" s="126"/>
      <c r="H22" s="32"/>
      <c r="I22" s="205" t="s">
        <v>448</v>
      </c>
      <c r="J22" s="122" t="s">
        <v>2993</v>
      </c>
      <c r="K22" s="192" t="s">
        <v>449</v>
      </c>
      <c r="L22" s="122" t="s">
        <v>2994</v>
      </c>
      <c r="M22" s="134">
        <v>100000</v>
      </c>
      <c r="N22" s="134">
        <v>0</v>
      </c>
      <c r="O22" s="134">
        <v>10000</v>
      </c>
      <c r="P22" s="134">
        <v>10000</v>
      </c>
      <c r="Q22" t="s">
        <v>3279</v>
      </c>
    </row>
    <row r="23" spans="1:17" ht="36">
      <c r="A23" s="160"/>
      <c r="B23" s="160"/>
      <c r="C23" s="32"/>
      <c r="D23" s="32"/>
      <c r="E23" s="32"/>
      <c r="F23" s="32"/>
      <c r="G23" s="363"/>
      <c r="H23" s="32"/>
      <c r="I23" s="205" t="s">
        <v>450</v>
      </c>
      <c r="J23" s="122" t="s">
        <v>2993</v>
      </c>
      <c r="K23" s="192" t="s">
        <v>451</v>
      </c>
      <c r="L23" s="122" t="s">
        <v>2994</v>
      </c>
      <c r="M23" s="134">
        <v>0</v>
      </c>
      <c r="N23" s="134">
        <v>0</v>
      </c>
      <c r="O23" s="134">
        <v>0</v>
      </c>
      <c r="P23" s="134">
        <v>0</v>
      </c>
      <c r="Q23" t="s">
        <v>3279</v>
      </c>
    </row>
    <row r="24" spans="1:17">
      <c r="A24" s="160"/>
      <c r="B24" s="160"/>
      <c r="C24" s="32"/>
      <c r="D24" s="32"/>
      <c r="E24" s="32"/>
      <c r="F24" s="32"/>
      <c r="G24" s="363"/>
      <c r="H24" s="32"/>
      <c r="I24" s="205" t="s">
        <v>452</v>
      </c>
      <c r="J24" s="122" t="s">
        <v>2925</v>
      </c>
      <c r="K24" s="192" t="s">
        <v>182</v>
      </c>
      <c r="L24" s="122" t="s">
        <v>2926</v>
      </c>
      <c r="M24" s="134">
        <v>14400000</v>
      </c>
      <c r="N24" s="134">
        <v>0</v>
      </c>
      <c r="O24" s="134">
        <v>100000</v>
      </c>
      <c r="P24" s="134">
        <v>400000</v>
      </c>
      <c r="Q24" t="s">
        <v>3279</v>
      </c>
    </row>
    <row r="25" spans="1:17" ht="24">
      <c r="A25" s="160"/>
      <c r="B25" s="160"/>
      <c r="C25" s="130"/>
      <c r="D25" s="130"/>
      <c r="E25" s="130"/>
      <c r="F25" s="130"/>
      <c r="G25" s="130"/>
      <c r="H25" s="32"/>
      <c r="I25" s="205" t="s">
        <v>453</v>
      </c>
      <c r="J25" s="122" t="s">
        <v>2927</v>
      </c>
      <c r="K25" s="192" t="s">
        <v>454</v>
      </c>
      <c r="L25" s="122" t="s">
        <v>2928</v>
      </c>
      <c r="M25" s="134">
        <v>0</v>
      </c>
      <c r="N25" s="134">
        <v>11630</v>
      </c>
      <c r="O25" s="134">
        <v>50000</v>
      </c>
      <c r="P25" s="134">
        <v>50000</v>
      </c>
      <c r="Q25" t="s">
        <v>3279</v>
      </c>
    </row>
    <row r="26" spans="1:17" ht="24">
      <c r="A26" s="160"/>
      <c r="B26" s="160"/>
      <c r="C26" s="32"/>
      <c r="D26" s="32"/>
      <c r="E26" s="32"/>
      <c r="F26" s="32"/>
      <c r="G26" s="363"/>
      <c r="H26" s="32"/>
      <c r="I26" s="205" t="s">
        <v>455</v>
      </c>
      <c r="J26" s="122" t="s">
        <v>2995</v>
      </c>
      <c r="K26" s="192" t="s">
        <v>456</v>
      </c>
      <c r="L26" s="122" t="s">
        <v>456</v>
      </c>
      <c r="M26" s="134">
        <v>30000</v>
      </c>
      <c r="N26" s="134">
        <v>0</v>
      </c>
      <c r="O26" s="134">
        <v>10000</v>
      </c>
      <c r="P26" s="134">
        <v>10000</v>
      </c>
      <c r="Q26" t="s">
        <v>3279</v>
      </c>
    </row>
    <row r="27" spans="1:17" ht="24">
      <c r="A27" s="160"/>
      <c r="B27" s="160"/>
      <c r="C27" s="32"/>
      <c r="D27" s="32"/>
      <c r="E27" s="32"/>
      <c r="F27" s="32"/>
      <c r="G27" s="363"/>
      <c r="H27" s="32"/>
      <c r="I27" s="205" t="s">
        <v>457</v>
      </c>
      <c r="J27" s="122" t="s">
        <v>2996</v>
      </c>
      <c r="K27" s="192" t="s">
        <v>458</v>
      </c>
      <c r="L27" s="122" t="s">
        <v>2997</v>
      </c>
      <c r="M27" s="134">
        <v>50000</v>
      </c>
      <c r="N27" s="134">
        <v>17926</v>
      </c>
      <c r="O27" s="134">
        <v>30000</v>
      </c>
      <c r="P27" s="134">
        <v>30000</v>
      </c>
      <c r="Q27" t="s">
        <v>3279</v>
      </c>
    </row>
    <row r="28" spans="1:17">
      <c r="A28" s="160"/>
      <c r="B28" s="160"/>
      <c r="C28" s="32"/>
      <c r="D28" s="32"/>
      <c r="E28" s="32"/>
      <c r="F28" s="32"/>
      <c r="G28" s="363"/>
      <c r="H28" s="32"/>
      <c r="I28" s="237" t="s">
        <v>3214</v>
      </c>
      <c r="J28" s="122" t="s">
        <v>3215</v>
      </c>
      <c r="K28" s="30" t="s">
        <v>2789</v>
      </c>
      <c r="L28" s="122" t="s">
        <v>3216</v>
      </c>
      <c r="M28" s="134">
        <v>100000</v>
      </c>
      <c r="N28" s="134">
        <v>0</v>
      </c>
      <c r="O28" s="134">
        <v>10000</v>
      </c>
      <c r="P28" s="134">
        <v>10000</v>
      </c>
      <c r="Q28" t="s">
        <v>3279</v>
      </c>
    </row>
    <row r="29" spans="1:17">
      <c r="A29" s="160"/>
      <c r="B29" s="160"/>
      <c r="C29" s="32"/>
      <c r="D29" s="32"/>
      <c r="E29" s="32"/>
      <c r="F29" s="130"/>
      <c r="G29" s="130"/>
      <c r="H29" s="131"/>
      <c r="I29" s="112" t="s">
        <v>111</v>
      </c>
      <c r="J29" s="112"/>
      <c r="K29" s="193" t="s">
        <v>112</v>
      </c>
      <c r="L29" s="193"/>
      <c r="M29" s="554">
        <f>SUM(M12:M28)</f>
        <v>34330000</v>
      </c>
      <c r="N29" s="554">
        <f t="shared" ref="N29:P29" si="1">SUM(N12:N28)</f>
        <v>9168475</v>
      </c>
      <c r="O29" s="554">
        <f t="shared" si="1"/>
        <v>13300000</v>
      </c>
      <c r="P29" s="554">
        <f t="shared" si="1"/>
        <v>22700000</v>
      </c>
    </row>
    <row r="30" spans="1:17">
      <c r="A30" s="160"/>
      <c r="B30" s="160"/>
      <c r="C30" s="32"/>
      <c r="D30" s="32"/>
      <c r="E30" s="32"/>
      <c r="F30" s="32"/>
      <c r="G30" s="363"/>
      <c r="H30" s="32"/>
      <c r="I30" s="227"/>
      <c r="J30" s="227"/>
      <c r="K30" s="133"/>
      <c r="L30" s="133"/>
      <c r="M30" s="270"/>
      <c r="N30" s="133"/>
      <c r="O30" s="369"/>
      <c r="P30" s="133"/>
    </row>
    <row r="31" spans="1:17">
      <c r="A31" s="160"/>
      <c r="B31" s="160"/>
      <c r="C31" s="32"/>
      <c r="D31" s="32"/>
      <c r="E31" s="32"/>
      <c r="F31" s="32"/>
      <c r="G31" s="363"/>
      <c r="H31" s="32"/>
      <c r="I31" s="187"/>
      <c r="J31" s="187"/>
      <c r="K31" s="122"/>
      <c r="L31" s="122"/>
      <c r="M31" s="222"/>
      <c r="N31" s="118"/>
      <c r="O31" s="126"/>
      <c r="P31" s="119"/>
    </row>
    <row r="32" spans="1:17">
      <c r="A32" s="160"/>
      <c r="B32" s="160"/>
      <c r="C32" s="32"/>
      <c r="D32" s="32"/>
      <c r="E32" s="32"/>
      <c r="F32" s="32"/>
      <c r="G32" s="363"/>
      <c r="H32" s="32"/>
      <c r="I32" s="187"/>
      <c r="J32" s="187"/>
      <c r="K32" s="122"/>
      <c r="L32" s="122"/>
      <c r="M32" s="222"/>
      <c r="N32" s="118"/>
      <c r="O32" s="126"/>
      <c r="P32" s="119"/>
    </row>
    <row r="33" spans="1:17">
      <c r="A33" s="160"/>
      <c r="B33" s="160"/>
      <c r="C33" s="32"/>
      <c r="D33" s="32"/>
      <c r="E33" s="32"/>
      <c r="F33" s="32"/>
      <c r="G33" s="363"/>
      <c r="H33" s="32"/>
      <c r="I33" s="187"/>
      <c r="J33" s="187"/>
      <c r="K33" s="122"/>
      <c r="L33" s="122"/>
      <c r="M33" s="222"/>
      <c r="N33" s="118"/>
      <c r="O33" s="126"/>
      <c r="P33" s="119"/>
    </row>
    <row r="34" spans="1:17">
      <c r="A34" s="160"/>
      <c r="B34" s="160"/>
      <c r="C34" s="32"/>
      <c r="D34" s="32"/>
      <c r="E34" s="32"/>
      <c r="F34" s="32"/>
      <c r="G34" s="363"/>
      <c r="H34" s="32"/>
      <c r="I34" s="187"/>
      <c r="J34" s="187"/>
      <c r="K34" s="122"/>
      <c r="L34" s="122"/>
      <c r="M34" s="222"/>
      <c r="N34" s="118"/>
      <c r="O34" s="126"/>
      <c r="P34" s="119"/>
    </row>
    <row r="35" spans="1:17">
      <c r="A35" s="160"/>
      <c r="B35" s="160"/>
      <c r="C35" s="32"/>
      <c r="D35" s="32"/>
      <c r="E35" s="32"/>
      <c r="F35" s="32"/>
      <c r="G35" s="363"/>
      <c r="H35" s="32"/>
      <c r="I35" s="187"/>
      <c r="J35" s="187"/>
      <c r="K35" s="122"/>
      <c r="L35" s="122"/>
      <c r="M35" s="222"/>
      <c r="N35" s="118"/>
      <c r="O35" s="126"/>
      <c r="P35" s="119"/>
    </row>
    <row r="36" spans="1:17">
      <c r="A36" s="160"/>
      <c r="B36" s="650"/>
      <c r="C36" s="32"/>
      <c r="D36" s="32"/>
      <c r="E36" s="32"/>
      <c r="F36" s="32"/>
      <c r="G36" s="363"/>
      <c r="H36" s="32"/>
      <c r="I36" s="187"/>
      <c r="J36" s="187"/>
      <c r="K36" s="122"/>
      <c r="L36" s="122"/>
      <c r="M36" s="222"/>
      <c r="N36" s="118"/>
      <c r="O36" s="126"/>
      <c r="P36" s="119"/>
    </row>
    <row r="37" spans="1:17" ht="10.9" customHeight="1">
      <c r="A37" s="650"/>
      <c r="B37" s="650"/>
      <c r="C37" s="32"/>
      <c r="D37" s="32"/>
      <c r="E37" s="32"/>
      <c r="F37" s="32"/>
      <c r="G37" s="363"/>
      <c r="H37" s="32"/>
      <c r="I37" s="187"/>
      <c r="J37" s="187"/>
      <c r="K37" s="122"/>
      <c r="L37" s="122"/>
      <c r="M37" s="222"/>
      <c r="N37" s="118"/>
      <c r="O37" s="126"/>
      <c r="P37" s="119"/>
    </row>
    <row r="38" spans="1:17">
      <c r="A38" s="651"/>
      <c r="B38" s="650"/>
      <c r="C38" s="32"/>
      <c r="D38" s="32"/>
      <c r="E38" s="32"/>
      <c r="F38" s="32"/>
      <c r="G38" s="363"/>
      <c r="H38" s="32"/>
      <c r="I38" s="164"/>
      <c r="J38" s="164"/>
      <c r="K38" s="30"/>
      <c r="L38" s="30"/>
      <c r="M38" s="223"/>
      <c r="N38" s="30"/>
      <c r="O38" s="364"/>
      <c r="P38" s="30"/>
    </row>
    <row r="39" spans="1:17">
      <c r="A39" s="644"/>
      <c r="B39" s="162"/>
      <c r="C39" s="102" t="s">
        <v>201</v>
      </c>
      <c r="D39" s="102"/>
      <c r="E39" s="148">
        <f>SUM(E6:E38)</f>
        <v>30000</v>
      </c>
      <c r="F39" s="148">
        <f t="shared" ref="F39:H39" si="2">SUM(F6:F38)</f>
        <v>0</v>
      </c>
      <c r="G39" s="148">
        <f t="shared" si="2"/>
        <v>30000</v>
      </c>
      <c r="H39" s="148">
        <f t="shared" si="2"/>
        <v>30000</v>
      </c>
      <c r="I39" s="165"/>
      <c r="J39" s="165"/>
      <c r="K39" s="204" t="s">
        <v>113</v>
      </c>
      <c r="L39" s="204"/>
      <c r="M39" s="152">
        <f>M10+M29</f>
        <v>38520000</v>
      </c>
      <c r="N39" s="152">
        <f t="shared" ref="N39:O39" si="3">N10+N29</f>
        <v>9253541</v>
      </c>
      <c r="O39" s="152">
        <f t="shared" si="3"/>
        <v>13410000</v>
      </c>
      <c r="P39" s="152">
        <f>P10+P29</f>
        <v>27790000</v>
      </c>
    </row>
    <row r="40" spans="1:17">
      <c r="A40" s="565"/>
      <c r="B40" s="565"/>
      <c r="C40" s="26"/>
      <c r="D40" s="26"/>
      <c r="E40" s="26"/>
      <c r="F40" s="566"/>
      <c r="G40" s="458"/>
      <c r="H40" s="567"/>
      <c r="I40" s="647" t="s">
        <v>2792</v>
      </c>
      <c r="J40" s="647"/>
      <c r="K40" s="647"/>
      <c r="L40" s="647"/>
      <c r="M40" s="648"/>
      <c r="N40" s="80"/>
      <c r="O40" s="646"/>
      <c r="P40" s="649"/>
    </row>
    <row r="41" spans="1:17" s="26" customFormat="1" ht="225" customHeight="1">
      <c r="A41" s="565"/>
      <c r="B41" s="565"/>
      <c r="G41" s="458"/>
      <c r="I41" s="48"/>
      <c r="J41" s="48"/>
      <c r="K41" s="49"/>
      <c r="L41" s="49"/>
      <c r="M41" s="273"/>
      <c r="N41" s="50"/>
      <c r="O41" s="367"/>
      <c r="P41" s="560"/>
      <c r="Q41" s="569"/>
    </row>
    <row r="42" spans="1:17" s="26" customFormat="1" ht="15" customHeight="1">
      <c r="A42" s="565"/>
      <c r="B42" s="565"/>
      <c r="G42" s="458"/>
      <c r="I42" s="52"/>
      <c r="J42" s="52"/>
      <c r="M42" s="570"/>
      <c r="O42" s="458"/>
      <c r="P42" s="559"/>
    </row>
    <row r="43" spans="1:17" s="26" customFormat="1">
      <c r="A43" s="565"/>
      <c r="B43" s="565"/>
      <c r="G43" s="458"/>
      <c r="I43" s="565"/>
      <c r="J43" s="565"/>
      <c r="K43" s="567"/>
      <c r="L43" s="567"/>
      <c r="M43" s="571"/>
      <c r="N43" s="567"/>
      <c r="O43" s="572"/>
      <c r="P43" s="53"/>
    </row>
    <row r="44" spans="1:17" s="26" customFormat="1">
      <c r="A44" s="565"/>
      <c r="B44" s="565"/>
      <c r="G44" s="458"/>
      <c r="I44" s="54"/>
      <c r="J44" s="54"/>
      <c r="K44" s="49"/>
      <c r="L44" s="49"/>
      <c r="M44" s="273"/>
      <c r="N44" s="55"/>
      <c r="O44" s="45"/>
      <c r="P44" s="561"/>
    </row>
    <row r="45" spans="1:17" s="26" customFormat="1">
      <c r="A45" s="565"/>
      <c r="B45" s="565"/>
      <c r="G45" s="458"/>
      <c r="I45" s="54"/>
      <c r="J45" s="54"/>
      <c r="K45" s="49"/>
      <c r="L45" s="49"/>
      <c r="M45" s="273"/>
      <c r="N45" s="55"/>
      <c r="O45" s="45"/>
      <c r="P45" s="561"/>
    </row>
    <row r="46" spans="1:17" s="26" customFormat="1">
      <c r="A46" s="565"/>
      <c r="B46" s="565"/>
      <c r="G46" s="458"/>
      <c r="I46" s="54"/>
      <c r="J46" s="54"/>
      <c r="K46" s="49"/>
      <c r="L46" s="49"/>
      <c r="M46" s="273"/>
      <c r="N46" s="55"/>
      <c r="O46" s="45"/>
      <c r="P46" s="561"/>
    </row>
    <row r="47" spans="1:17" s="26" customFormat="1">
      <c r="A47" s="565"/>
      <c r="B47" s="565"/>
      <c r="G47" s="458"/>
      <c r="I47" s="56"/>
      <c r="J47" s="56"/>
      <c r="K47" s="49"/>
      <c r="L47" s="49"/>
      <c r="M47" s="273"/>
      <c r="N47" s="55"/>
      <c r="O47" s="45"/>
      <c r="P47" s="561"/>
    </row>
    <row r="48" spans="1:17" s="26" customFormat="1">
      <c r="A48" s="565"/>
      <c r="B48" s="565"/>
      <c r="G48" s="458"/>
      <c r="I48" s="56"/>
      <c r="J48" s="56"/>
      <c r="K48" s="49"/>
      <c r="L48" s="49"/>
      <c r="M48" s="273"/>
      <c r="N48" s="55"/>
      <c r="O48" s="45"/>
      <c r="P48" s="561"/>
    </row>
    <row r="49" spans="1:16" s="26" customFormat="1">
      <c r="A49" s="565"/>
      <c r="B49" s="565"/>
      <c r="G49" s="458"/>
      <c r="I49" s="56"/>
      <c r="J49" s="56"/>
      <c r="K49" s="49"/>
      <c r="L49" s="49"/>
      <c r="M49" s="273"/>
      <c r="N49" s="55"/>
      <c r="O49" s="45"/>
      <c r="P49" s="562"/>
    </row>
    <row r="50" spans="1:16" s="26" customFormat="1">
      <c r="A50" s="565"/>
      <c r="B50" s="565"/>
      <c r="G50" s="458"/>
      <c r="I50" s="17"/>
      <c r="J50" s="17"/>
      <c r="K50" s="18"/>
      <c r="L50" s="18"/>
      <c r="M50" s="273"/>
      <c r="N50" s="44"/>
      <c r="O50" s="367"/>
      <c r="P50" s="563"/>
    </row>
    <row r="51" spans="1:16" s="26" customFormat="1">
      <c r="A51" s="565"/>
      <c r="B51" s="565"/>
      <c r="G51" s="458"/>
      <c r="I51" s="17"/>
      <c r="J51" s="17"/>
      <c r="K51" s="18"/>
      <c r="L51" s="18"/>
      <c r="M51" s="273"/>
      <c r="N51" s="44"/>
      <c r="O51" s="367"/>
      <c r="P51" s="563"/>
    </row>
    <row r="52" spans="1:16" s="26" customFormat="1">
      <c r="A52" s="565"/>
      <c r="B52" s="565"/>
      <c r="G52" s="458"/>
      <c r="H52" s="569"/>
      <c r="I52" s="17"/>
      <c r="J52" s="17"/>
      <c r="K52" s="18"/>
      <c r="L52" s="18"/>
      <c r="M52" s="273"/>
      <c r="N52" s="44"/>
      <c r="O52" s="367"/>
      <c r="P52" s="563"/>
    </row>
    <row r="53" spans="1:16" s="26" customFormat="1">
      <c r="A53" s="565"/>
      <c r="B53" s="565"/>
      <c r="G53" s="458"/>
      <c r="I53" s="56"/>
      <c r="J53" s="56"/>
      <c r="K53" s="84"/>
      <c r="L53" s="84"/>
      <c r="M53" s="275"/>
      <c r="N53" s="58"/>
      <c r="O53" s="58"/>
      <c r="P53" s="564"/>
    </row>
    <row r="54" spans="1:16" s="26" customFormat="1">
      <c r="A54" s="565"/>
      <c r="B54" s="565"/>
      <c r="G54" s="458"/>
      <c r="I54" s="56"/>
      <c r="J54" s="56"/>
      <c r="K54" s="84"/>
      <c r="L54" s="84"/>
      <c r="M54" s="275"/>
      <c r="N54" s="58"/>
      <c r="O54" s="58"/>
      <c r="P54" s="564"/>
    </row>
    <row r="55" spans="1:16" s="26" customFormat="1">
      <c r="A55" s="565"/>
      <c r="B55" s="565"/>
      <c r="G55" s="458"/>
      <c r="I55" s="565"/>
      <c r="J55" s="565"/>
      <c r="M55" s="570"/>
      <c r="O55" s="458"/>
      <c r="P55" s="559"/>
    </row>
    <row r="56" spans="1:16" s="26" customFormat="1">
      <c r="A56" s="565"/>
      <c r="B56" s="565"/>
      <c r="G56" s="458"/>
      <c r="I56" s="565"/>
      <c r="J56" s="565"/>
      <c r="M56" s="570"/>
      <c r="O56" s="458"/>
      <c r="P56" s="559"/>
    </row>
    <row r="57" spans="1:16" s="26" customFormat="1">
      <c r="A57" s="565"/>
      <c r="B57" s="565"/>
      <c r="G57" s="458"/>
      <c r="I57" s="565"/>
      <c r="J57" s="565"/>
      <c r="M57" s="570"/>
      <c r="O57" s="458"/>
      <c r="P57" s="559"/>
    </row>
    <row r="58" spans="1:16" s="26" customFormat="1">
      <c r="A58" s="565"/>
      <c r="B58" s="565"/>
      <c r="G58" s="458"/>
      <c r="I58" s="565"/>
      <c r="J58" s="565"/>
      <c r="M58" s="570"/>
      <c r="O58" s="458"/>
      <c r="P58" s="559"/>
    </row>
    <row r="59" spans="1:16" s="26" customFormat="1">
      <c r="A59" s="565"/>
      <c r="B59" s="565"/>
      <c r="G59" s="458"/>
      <c r="I59" s="565"/>
      <c r="J59" s="565"/>
      <c r="M59" s="570"/>
      <c r="O59" s="458"/>
      <c r="P59" s="559"/>
    </row>
    <row r="60" spans="1:16" s="26" customFormat="1">
      <c r="A60" s="565"/>
      <c r="B60" s="565"/>
      <c r="G60" s="458"/>
      <c r="I60" s="565"/>
      <c r="J60" s="565"/>
      <c r="M60" s="570"/>
      <c r="O60" s="458"/>
      <c r="P60" s="559"/>
    </row>
    <row r="61" spans="1:16" s="26" customFormat="1">
      <c r="A61" s="565"/>
      <c r="B61" s="565"/>
      <c r="G61" s="458"/>
      <c r="I61" s="565"/>
      <c r="J61" s="565"/>
      <c r="M61" s="570"/>
      <c r="O61" s="458"/>
      <c r="P61" s="559"/>
    </row>
    <row r="62" spans="1:16" s="26" customFormat="1">
      <c r="A62" s="565"/>
      <c r="B62" s="565"/>
      <c r="G62" s="458"/>
      <c r="I62" s="565"/>
      <c r="J62" s="565"/>
      <c r="M62" s="570"/>
      <c r="O62" s="458"/>
      <c r="P62" s="559"/>
    </row>
    <row r="63" spans="1:16" s="26" customFormat="1">
      <c r="A63" s="565"/>
      <c r="B63" s="565"/>
      <c r="G63" s="458"/>
      <c r="I63" s="565"/>
      <c r="J63" s="565"/>
      <c r="M63" s="570"/>
      <c r="O63" s="458"/>
      <c r="P63" s="559"/>
    </row>
    <row r="64" spans="1:16" s="26" customFormat="1">
      <c r="A64" s="565"/>
      <c r="B64" s="565"/>
      <c r="G64" s="458"/>
      <c r="I64" s="565"/>
      <c r="J64" s="565"/>
      <c r="M64" s="570"/>
      <c r="O64" s="458"/>
      <c r="P64" s="559"/>
    </row>
    <row r="65" spans="1:16" s="26" customFormat="1">
      <c r="A65" s="565"/>
      <c r="B65" s="565"/>
      <c r="G65" s="458"/>
      <c r="I65" s="565"/>
      <c r="J65" s="565"/>
      <c r="M65" s="570"/>
      <c r="O65" s="458"/>
      <c r="P65" s="559"/>
    </row>
    <row r="66" spans="1:16" s="26" customFormat="1">
      <c r="A66" s="565"/>
      <c r="B66" s="565"/>
      <c r="G66" s="458"/>
      <c r="I66" s="565"/>
      <c r="J66" s="565"/>
      <c r="M66" s="570"/>
      <c r="O66" s="458"/>
      <c r="P66" s="559"/>
    </row>
    <row r="67" spans="1:16" s="26" customFormat="1">
      <c r="A67" s="565"/>
      <c r="B67" s="565"/>
      <c r="G67" s="458"/>
      <c r="I67" s="565"/>
      <c r="J67" s="565"/>
      <c r="M67" s="570"/>
      <c r="O67" s="458"/>
      <c r="P67" s="559"/>
    </row>
    <row r="68" spans="1:16" s="26" customFormat="1">
      <c r="A68" s="565"/>
      <c r="B68" s="565"/>
      <c r="G68" s="458"/>
      <c r="I68" s="565"/>
      <c r="J68" s="565"/>
      <c r="M68" s="570"/>
      <c r="O68" s="458"/>
      <c r="P68" s="559"/>
    </row>
    <row r="69" spans="1:16" s="26" customFormat="1">
      <c r="A69" s="565"/>
      <c r="B69" s="565"/>
      <c r="G69" s="458"/>
      <c r="I69" s="565"/>
      <c r="J69" s="565"/>
      <c r="M69" s="570"/>
      <c r="O69" s="458"/>
      <c r="P69" s="559"/>
    </row>
    <row r="70" spans="1:16" s="26" customFormat="1">
      <c r="A70" s="565"/>
      <c r="B70" s="565"/>
      <c r="G70" s="458"/>
      <c r="I70" s="565"/>
      <c r="J70" s="565"/>
      <c r="M70" s="570"/>
      <c r="O70" s="458"/>
      <c r="P70" s="559"/>
    </row>
    <row r="71" spans="1:16" s="26" customFormat="1">
      <c r="A71" s="565"/>
      <c r="B71" s="565"/>
      <c r="G71" s="458"/>
      <c r="I71" s="565"/>
      <c r="J71" s="565"/>
      <c r="M71" s="570"/>
      <c r="O71" s="458"/>
      <c r="P71" s="559"/>
    </row>
    <row r="72" spans="1:16" s="26" customFormat="1">
      <c r="A72" s="565"/>
      <c r="B72" s="565"/>
      <c r="G72" s="458"/>
      <c r="I72" s="565"/>
      <c r="J72" s="565"/>
      <c r="M72" s="570"/>
      <c r="O72" s="458"/>
      <c r="P72" s="559"/>
    </row>
    <row r="73" spans="1:16" s="26" customFormat="1">
      <c r="A73" s="565"/>
      <c r="B73" s="565"/>
      <c r="G73" s="458"/>
      <c r="I73" s="565"/>
      <c r="J73" s="565"/>
      <c r="M73" s="570"/>
      <c r="O73" s="458"/>
      <c r="P73" s="559"/>
    </row>
    <row r="74" spans="1:16" s="26" customFormat="1">
      <c r="A74" s="565"/>
      <c r="B74" s="565"/>
      <c r="G74" s="458"/>
      <c r="I74" s="565"/>
      <c r="J74" s="565"/>
      <c r="M74" s="570"/>
      <c r="O74" s="458"/>
      <c r="P74" s="559"/>
    </row>
    <row r="75" spans="1:16" s="26" customFormat="1">
      <c r="A75" s="565"/>
      <c r="B75" s="565"/>
      <c r="G75" s="458"/>
      <c r="I75" s="565"/>
      <c r="J75" s="565"/>
      <c r="M75" s="570"/>
      <c r="O75" s="458"/>
      <c r="P75" s="559"/>
    </row>
    <row r="76" spans="1:16" s="26" customFormat="1">
      <c r="A76" s="565"/>
      <c r="B76" s="565"/>
      <c r="G76" s="458"/>
      <c r="I76" s="565"/>
      <c r="J76" s="565"/>
      <c r="M76" s="570"/>
      <c r="O76" s="458"/>
      <c r="P76" s="559"/>
    </row>
    <row r="77" spans="1:16" s="26" customFormat="1">
      <c r="A77" s="565"/>
      <c r="B77" s="565"/>
      <c r="G77" s="458"/>
      <c r="I77" s="565"/>
      <c r="J77" s="565"/>
      <c r="M77" s="570"/>
      <c r="O77" s="458"/>
      <c r="P77" s="559"/>
    </row>
    <row r="78" spans="1:16" s="26" customFormat="1">
      <c r="A78" s="565"/>
      <c r="B78" s="565"/>
      <c r="G78" s="458"/>
      <c r="I78" s="565"/>
      <c r="J78" s="565"/>
      <c r="M78" s="570"/>
      <c r="O78" s="458"/>
      <c r="P78" s="559"/>
    </row>
    <row r="79" spans="1:16" s="26" customFormat="1">
      <c r="A79" s="565"/>
      <c r="B79" s="565"/>
      <c r="G79" s="458"/>
      <c r="I79" s="565"/>
      <c r="J79" s="565"/>
      <c r="M79" s="570"/>
      <c r="O79" s="458"/>
      <c r="P79" s="559"/>
    </row>
    <row r="80" spans="1:16" s="26" customFormat="1">
      <c r="A80" s="565"/>
      <c r="B80" s="565"/>
      <c r="G80" s="458"/>
      <c r="I80" s="565"/>
      <c r="J80" s="565"/>
      <c r="M80" s="570"/>
      <c r="O80" s="458"/>
      <c r="P80" s="559"/>
    </row>
    <row r="81" spans="1:16" s="26" customFormat="1">
      <c r="A81" s="565"/>
      <c r="B81" s="565"/>
      <c r="G81" s="458"/>
      <c r="I81" s="565"/>
      <c r="J81" s="565"/>
      <c r="M81" s="570"/>
      <c r="O81" s="458"/>
      <c r="P81" s="559"/>
    </row>
    <row r="82" spans="1:16" s="26" customFormat="1">
      <c r="A82" s="565"/>
      <c r="B82" s="565"/>
      <c r="G82" s="458"/>
      <c r="I82" s="565"/>
      <c r="J82" s="565"/>
      <c r="M82" s="570"/>
      <c r="O82" s="458"/>
      <c r="P82" s="559"/>
    </row>
    <row r="83" spans="1:16" s="26" customFormat="1">
      <c r="A83" s="565"/>
      <c r="B83" s="565"/>
      <c r="G83" s="458"/>
      <c r="I83" s="565"/>
      <c r="J83" s="565"/>
      <c r="M83" s="570"/>
      <c r="O83" s="458"/>
      <c r="P83" s="559"/>
    </row>
    <row r="84" spans="1:16" s="26" customFormat="1">
      <c r="A84" s="565"/>
      <c r="B84" s="565"/>
      <c r="G84" s="458"/>
      <c r="I84" s="565"/>
      <c r="J84" s="565"/>
      <c r="M84" s="570"/>
      <c r="O84" s="458"/>
      <c r="P84" s="559"/>
    </row>
    <row r="85" spans="1:16" s="26" customFormat="1">
      <c r="A85" s="565"/>
      <c r="B85" s="565"/>
      <c r="G85" s="458"/>
      <c r="I85" s="565"/>
      <c r="J85" s="565"/>
      <c r="M85" s="570"/>
      <c r="O85" s="458"/>
      <c r="P85" s="559"/>
    </row>
    <row r="86" spans="1:16" s="26" customFormat="1">
      <c r="A86" s="565"/>
      <c r="B86" s="565"/>
      <c r="G86" s="458"/>
      <c r="I86" s="565"/>
      <c r="J86" s="565"/>
      <c r="M86" s="570"/>
      <c r="O86" s="458"/>
      <c r="P86" s="559"/>
    </row>
    <row r="87" spans="1:16" s="26" customFormat="1">
      <c r="A87" s="62"/>
      <c r="B87" s="565"/>
      <c r="G87" s="458"/>
      <c r="I87" s="565"/>
      <c r="J87" s="565"/>
      <c r="M87" s="570"/>
      <c r="O87" s="458"/>
      <c r="P87" s="559"/>
    </row>
    <row r="88" spans="1:16" s="26" customFormat="1">
      <c r="A88" s="565"/>
      <c r="B88" s="62"/>
      <c r="C88" s="19" t="s">
        <v>2187</v>
      </c>
      <c r="D88" s="19"/>
      <c r="E88" s="19"/>
      <c r="F88" s="59"/>
      <c r="G88" s="59"/>
      <c r="H88" s="60"/>
      <c r="I88" s="565"/>
      <c r="J88" s="565"/>
      <c r="K88" s="84"/>
      <c r="L88" s="84"/>
      <c r="M88" s="275"/>
      <c r="N88" s="58"/>
      <c r="O88" s="58"/>
      <c r="P88" s="564"/>
    </row>
    <row r="89" spans="1:16" s="26" customFormat="1">
      <c r="A89" s="565"/>
      <c r="B89" s="565"/>
      <c r="G89" s="458"/>
      <c r="I89" s="231"/>
      <c r="J89" s="231"/>
      <c r="M89" s="570"/>
      <c r="O89" s="458"/>
      <c r="P89" s="559"/>
    </row>
    <row r="90" spans="1:16" s="26" customFormat="1">
      <c r="A90" s="565"/>
      <c r="B90" s="565"/>
      <c r="G90" s="458"/>
      <c r="I90" s="565"/>
      <c r="J90" s="565"/>
      <c r="M90" s="570"/>
      <c r="O90" s="458"/>
      <c r="P90" s="559"/>
    </row>
    <row r="91" spans="1:16" s="26" customFormat="1">
      <c r="A91" s="565"/>
      <c r="B91" s="565"/>
      <c r="G91" s="458"/>
      <c r="I91" s="565"/>
      <c r="J91" s="565"/>
      <c r="M91" s="570"/>
      <c r="O91" s="458"/>
      <c r="P91" s="559"/>
    </row>
    <row r="92" spans="1:16" s="26" customFormat="1">
      <c r="A92" s="565"/>
      <c r="B92" s="565"/>
      <c r="G92" s="458"/>
      <c r="I92" s="565"/>
      <c r="J92" s="565"/>
      <c r="M92" s="570"/>
      <c r="O92" s="458"/>
      <c r="P92" s="559"/>
    </row>
    <row r="93" spans="1:16" s="26" customFormat="1">
      <c r="A93" s="565"/>
      <c r="B93" s="565"/>
      <c r="G93" s="458"/>
      <c r="I93" s="565"/>
      <c r="J93" s="565"/>
      <c r="M93" s="570"/>
      <c r="O93" s="458"/>
      <c r="P93" s="559"/>
    </row>
    <row r="94" spans="1:16" s="26" customFormat="1">
      <c r="A94" s="565"/>
      <c r="B94" s="565"/>
      <c r="G94" s="458"/>
      <c r="I94" s="565"/>
      <c r="J94" s="565"/>
      <c r="M94" s="570"/>
      <c r="O94" s="458"/>
      <c r="P94" s="559"/>
    </row>
    <row r="95" spans="1:16" s="26" customFormat="1">
      <c r="A95" s="565"/>
      <c r="B95" s="565"/>
      <c r="G95" s="458"/>
      <c r="I95" s="565"/>
      <c r="J95" s="565"/>
      <c r="M95" s="570"/>
      <c r="O95" s="458"/>
      <c r="P95" s="559"/>
    </row>
    <row r="96" spans="1:16" s="26" customFormat="1">
      <c r="A96" s="565"/>
      <c r="B96" s="565"/>
      <c r="G96" s="458"/>
      <c r="I96" s="565"/>
      <c r="J96" s="565"/>
      <c r="M96" s="570"/>
      <c r="O96" s="458"/>
      <c r="P96" s="559"/>
    </row>
    <row r="97" spans="1:16" s="26" customFormat="1">
      <c r="A97" s="565"/>
      <c r="B97" s="565"/>
      <c r="G97" s="458"/>
      <c r="I97" s="565"/>
      <c r="J97" s="565"/>
      <c r="M97" s="570"/>
      <c r="O97" s="458"/>
      <c r="P97" s="559"/>
    </row>
    <row r="98" spans="1:16" s="26" customFormat="1">
      <c r="A98" s="565"/>
      <c r="B98" s="565"/>
      <c r="G98" s="458"/>
      <c r="I98" s="565"/>
      <c r="J98" s="565"/>
      <c r="M98" s="570"/>
      <c r="O98" s="458"/>
      <c r="P98" s="559"/>
    </row>
    <row r="99" spans="1:16" s="26" customFormat="1">
      <c r="A99" s="565"/>
      <c r="B99" s="565"/>
      <c r="G99" s="458"/>
      <c r="I99" s="565"/>
      <c r="J99" s="565"/>
      <c r="M99" s="570"/>
      <c r="O99" s="458"/>
      <c r="P99" s="559"/>
    </row>
    <row r="100" spans="1:16" s="26" customFormat="1">
      <c r="A100" s="565"/>
      <c r="B100" s="565"/>
      <c r="G100" s="458"/>
      <c r="I100" s="565"/>
      <c r="J100" s="565"/>
      <c r="M100" s="570"/>
      <c r="O100" s="458"/>
      <c r="P100" s="559"/>
    </row>
    <row r="101" spans="1:16" s="26" customFormat="1">
      <c r="A101" s="565"/>
      <c r="B101" s="565"/>
      <c r="G101" s="458"/>
      <c r="I101" s="565"/>
      <c r="J101" s="565"/>
      <c r="M101" s="570"/>
      <c r="O101" s="458"/>
      <c r="P101" s="559"/>
    </row>
    <row r="102" spans="1:16" s="26" customFormat="1">
      <c r="A102" s="565"/>
      <c r="B102" s="565"/>
      <c r="G102" s="458"/>
      <c r="I102" s="565"/>
      <c r="J102" s="565"/>
      <c r="M102" s="570"/>
      <c r="O102" s="458"/>
      <c r="P102" s="559"/>
    </row>
    <row r="103" spans="1:16" s="26" customFormat="1">
      <c r="A103" s="565"/>
      <c r="B103" s="565"/>
      <c r="G103" s="458"/>
      <c r="I103" s="565"/>
      <c r="J103" s="565"/>
      <c r="M103" s="570"/>
      <c r="O103" s="458"/>
      <c r="P103" s="559"/>
    </row>
    <row r="104" spans="1:16" s="26" customFormat="1">
      <c r="A104" s="565"/>
      <c r="B104" s="565"/>
      <c r="G104" s="458"/>
      <c r="I104" s="565"/>
      <c r="J104" s="565"/>
      <c r="M104" s="570"/>
      <c r="O104" s="458"/>
      <c r="P104" s="559"/>
    </row>
    <row r="105" spans="1:16" s="26" customFormat="1">
      <c r="A105" s="565"/>
      <c r="B105" s="565"/>
      <c r="G105" s="458"/>
      <c r="I105" s="565"/>
      <c r="J105" s="565"/>
      <c r="M105" s="570"/>
      <c r="O105" s="458"/>
      <c r="P105" s="559"/>
    </row>
    <row r="106" spans="1:16" s="26" customFormat="1">
      <c r="A106" s="565"/>
      <c r="B106" s="565"/>
      <c r="G106" s="458"/>
      <c r="I106" s="565"/>
      <c r="J106" s="565"/>
      <c r="M106" s="570"/>
      <c r="O106" s="458"/>
      <c r="P106" s="559"/>
    </row>
    <row r="107" spans="1:16" s="26" customFormat="1">
      <c r="A107" s="565"/>
      <c r="B107" s="565"/>
      <c r="G107" s="458"/>
      <c r="I107" s="565"/>
      <c r="J107" s="565"/>
      <c r="M107" s="570"/>
      <c r="O107" s="458"/>
      <c r="P107" s="559"/>
    </row>
    <row r="108" spans="1:16" s="26" customFormat="1">
      <c r="A108" s="565"/>
      <c r="B108" s="565"/>
      <c r="G108" s="458"/>
      <c r="I108" s="565"/>
      <c r="J108" s="565"/>
      <c r="M108" s="570"/>
      <c r="O108" s="458"/>
      <c r="P108" s="559"/>
    </row>
    <row r="109" spans="1:16" s="26" customFormat="1">
      <c r="A109" s="565"/>
      <c r="B109" s="565"/>
      <c r="G109" s="458"/>
      <c r="I109" s="565"/>
      <c r="J109" s="565"/>
      <c r="M109" s="570"/>
      <c r="O109" s="458"/>
      <c r="P109" s="559"/>
    </row>
    <row r="110" spans="1:16" s="26" customFormat="1">
      <c r="A110" s="565"/>
      <c r="B110" s="565"/>
      <c r="G110" s="458"/>
      <c r="I110" s="565"/>
      <c r="J110" s="565"/>
      <c r="M110" s="570"/>
      <c r="O110" s="458"/>
      <c r="P110" s="559"/>
    </row>
    <row r="111" spans="1:16" s="26" customFormat="1">
      <c r="A111" s="565"/>
      <c r="B111" s="565"/>
      <c r="G111" s="458"/>
      <c r="I111" s="565"/>
      <c r="J111" s="565"/>
      <c r="M111" s="570"/>
      <c r="O111" s="458"/>
      <c r="P111" s="559"/>
    </row>
    <row r="112" spans="1:16" s="26" customFormat="1">
      <c r="A112" s="565"/>
      <c r="B112" s="565"/>
      <c r="G112" s="458"/>
      <c r="I112" s="565"/>
      <c r="J112" s="565"/>
      <c r="M112" s="570"/>
      <c r="O112" s="458"/>
      <c r="P112" s="559"/>
    </row>
    <row r="113" spans="1:16" s="26" customFormat="1">
      <c r="A113" s="565"/>
      <c r="B113" s="565"/>
      <c r="G113" s="458"/>
      <c r="I113" s="565"/>
      <c r="J113" s="565"/>
      <c r="M113" s="570"/>
      <c r="O113" s="458"/>
      <c r="P113" s="559"/>
    </row>
    <row r="114" spans="1:16" s="26" customFormat="1">
      <c r="A114" s="565"/>
      <c r="B114" s="565"/>
      <c r="G114" s="458"/>
      <c r="I114" s="565"/>
      <c r="J114" s="565"/>
      <c r="M114" s="570"/>
      <c r="O114" s="458"/>
      <c r="P114" s="559"/>
    </row>
    <row r="115" spans="1:16" s="26" customFormat="1">
      <c r="A115" s="565"/>
      <c r="B115" s="565"/>
      <c r="G115" s="458"/>
      <c r="I115" s="565"/>
      <c r="J115" s="565"/>
      <c r="M115" s="570"/>
      <c r="O115" s="458"/>
      <c r="P115" s="559"/>
    </row>
    <row r="116" spans="1:16" s="26" customFormat="1">
      <c r="A116" s="565"/>
      <c r="B116" s="565"/>
      <c r="G116" s="458"/>
      <c r="I116" s="565"/>
      <c r="J116" s="565"/>
      <c r="M116" s="570"/>
      <c r="O116" s="458"/>
      <c r="P116" s="559"/>
    </row>
    <row r="117" spans="1:16" s="26" customFormat="1">
      <c r="A117" s="565"/>
      <c r="B117" s="565"/>
      <c r="G117" s="458"/>
      <c r="I117" s="565"/>
      <c r="J117" s="565"/>
      <c r="M117" s="570"/>
      <c r="O117" s="458"/>
      <c r="P117" s="559"/>
    </row>
    <row r="118" spans="1:16" s="26" customFormat="1">
      <c r="A118" s="565"/>
      <c r="B118" s="565"/>
      <c r="G118" s="458"/>
      <c r="I118" s="565"/>
      <c r="J118" s="565"/>
      <c r="M118" s="570"/>
      <c r="O118" s="458"/>
      <c r="P118" s="559"/>
    </row>
    <row r="119" spans="1:16" s="26" customFormat="1">
      <c r="A119" s="565"/>
      <c r="B119" s="565"/>
      <c r="G119" s="458"/>
      <c r="I119" s="565"/>
      <c r="J119" s="565"/>
      <c r="M119" s="570"/>
      <c r="O119" s="458"/>
      <c r="P119" s="559"/>
    </row>
    <row r="120" spans="1:16" s="26" customFormat="1">
      <c r="A120" s="565"/>
      <c r="B120" s="565"/>
      <c r="G120" s="458"/>
      <c r="I120" s="565"/>
      <c r="J120" s="565"/>
      <c r="M120" s="570"/>
      <c r="O120" s="458"/>
      <c r="P120" s="559"/>
    </row>
    <row r="121" spans="1:16" s="26" customFormat="1">
      <c r="A121" s="565"/>
      <c r="B121" s="565"/>
      <c r="G121" s="458"/>
      <c r="I121" s="565"/>
      <c r="J121" s="565"/>
      <c r="M121" s="570"/>
      <c r="O121" s="458"/>
      <c r="P121" s="559"/>
    </row>
    <row r="122" spans="1:16" s="26" customFormat="1">
      <c r="A122" s="565"/>
      <c r="B122" s="565"/>
      <c r="G122" s="458"/>
      <c r="I122" s="565"/>
      <c r="J122" s="565"/>
      <c r="M122" s="570"/>
      <c r="O122" s="458"/>
      <c r="P122" s="559"/>
    </row>
    <row r="123" spans="1:16" s="26" customFormat="1">
      <c r="A123" s="565"/>
      <c r="B123" s="565"/>
      <c r="G123" s="458"/>
      <c r="I123" s="565"/>
      <c r="J123" s="565"/>
      <c r="M123" s="570"/>
      <c r="O123" s="458"/>
      <c r="P123" s="559"/>
    </row>
    <row r="124" spans="1:16" s="26" customFormat="1">
      <c r="A124" s="565"/>
      <c r="B124" s="565"/>
      <c r="G124" s="458"/>
      <c r="I124" s="565"/>
      <c r="J124" s="565"/>
      <c r="M124" s="570"/>
      <c r="O124" s="458"/>
      <c r="P124" s="559"/>
    </row>
    <row r="125" spans="1:16" s="26" customFormat="1">
      <c r="A125" s="565"/>
      <c r="B125" s="565"/>
      <c r="G125" s="458"/>
      <c r="I125" s="565"/>
      <c r="J125" s="565"/>
      <c r="M125" s="570"/>
      <c r="O125" s="458"/>
      <c r="P125" s="559"/>
    </row>
    <row r="126" spans="1:16" s="26" customFormat="1">
      <c r="A126" s="565"/>
      <c r="B126" s="565"/>
      <c r="G126" s="458"/>
      <c r="I126" s="565"/>
      <c r="J126" s="565"/>
      <c r="M126" s="570"/>
      <c r="O126" s="458"/>
      <c r="P126" s="559"/>
    </row>
    <row r="127" spans="1:16" s="26" customFormat="1">
      <c r="A127" s="565"/>
      <c r="B127" s="565"/>
      <c r="G127" s="458"/>
      <c r="I127" s="565"/>
      <c r="J127" s="565"/>
      <c r="M127" s="570"/>
      <c r="O127" s="458"/>
      <c r="P127" s="559"/>
    </row>
    <row r="128" spans="1:16" s="26" customFormat="1">
      <c r="A128" s="565"/>
      <c r="B128" s="565"/>
      <c r="G128" s="458"/>
      <c r="I128" s="565"/>
      <c r="J128" s="565"/>
      <c r="M128" s="570"/>
      <c r="O128" s="458"/>
      <c r="P128" s="559"/>
    </row>
    <row r="129" spans="1:16" s="26" customFormat="1">
      <c r="A129" s="565"/>
      <c r="B129" s="565"/>
      <c r="G129" s="458"/>
      <c r="I129" s="565"/>
      <c r="J129" s="565"/>
      <c r="M129" s="570"/>
      <c r="O129" s="458"/>
      <c r="P129" s="559"/>
    </row>
    <row r="130" spans="1:16" s="26" customFormat="1">
      <c r="A130" s="565"/>
      <c r="B130" s="565"/>
      <c r="G130" s="458"/>
      <c r="I130" s="565"/>
      <c r="J130" s="565"/>
      <c r="M130" s="570"/>
      <c r="O130" s="458"/>
      <c r="P130" s="559"/>
    </row>
    <row r="131" spans="1:16" s="26" customFormat="1">
      <c r="A131" s="565"/>
      <c r="B131" s="565"/>
      <c r="G131" s="458"/>
      <c r="I131" s="565"/>
      <c r="J131" s="565"/>
      <c r="M131" s="570"/>
      <c r="O131" s="458"/>
      <c r="P131" s="559"/>
    </row>
    <row r="132" spans="1:16" s="26" customFormat="1">
      <c r="A132" s="565"/>
      <c r="B132" s="565"/>
      <c r="G132" s="458"/>
      <c r="I132" s="565"/>
      <c r="J132" s="565"/>
      <c r="M132" s="570"/>
      <c r="O132" s="458"/>
      <c r="P132" s="559"/>
    </row>
    <row r="133" spans="1:16" s="26" customFormat="1">
      <c r="A133" s="565"/>
      <c r="B133" s="565"/>
      <c r="G133" s="458"/>
      <c r="I133" s="565"/>
      <c r="J133" s="565"/>
      <c r="M133" s="570"/>
      <c r="O133" s="458"/>
      <c r="P133" s="559"/>
    </row>
    <row r="134" spans="1:16" s="26" customFormat="1">
      <c r="A134" s="565"/>
      <c r="B134" s="565"/>
      <c r="G134" s="458"/>
      <c r="I134" s="565"/>
      <c r="J134" s="565"/>
      <c r="M134" s="570"/>
      <c r="O134" s="458"/>
      <c r="P134" s="559"/>
    </row>
    <row r="135" spans="1:16" s="26" customFormat="1">
      <c r="A135" s="565"/>
      <c r="B135" s="565"/>
      <c r="G135" s="458"/>
      <c r="I135" s="565"/>
      <c r="J135" s="565"/>
      <c r="M135" s="570"/>
      <c r="O135" s="458"/>
      <c r="P135" s="559"/>
    </row>
    <row r="136" spans="1:16" s="26" customFormat="1">
      <c r="A136" s="565"/>
      <c r="B136" s="565"/>
      <c r="G136" s="458"/>
      <c r="I136" s="565"/>
      <c r="J136" s="565"/>
      <c r="M136" s="570"/>
      <c r="O136" s="458"/>
      <c r="P136" s="559"/>
    </row>
    <row r="137" spans="1:16" s="26" customFormat="1">
      <c r="A137" s="565"/>
      <c r="B137" s="565"/>
      <c r="G137" s="458"/>
      <c r="I137" s="565"/>
      <c r="J137" s="565"/>
      <c r="M137" s="570"/>
      <c r="O137" s="458"/>
      <c r="P137" s="559"/>
    </row>
    <row r="138" spans="1:16" s="26" customFormat="1">
      <c r="A138" s="565"/>
      <c r="B138" s="565"/>
      <c r="G138" s="458"/>
      <c r="I138" s="565"/>
      <c r="J138" s="565"/>
      <c r="M138" s="570"/>
      <c r="O138" s="458"/>
      <c r="P138" s="559"/>
    </row>
    <row r="139" spans="1:16" s="26" customFormat="1">
      <c r="A139" s="95"/>
      <c r="B139" s="565"/>
      <c r="G139" s="458"/>
      <c r="I139" s="565"/>
      <c r="J139" s="565"/>
      <c r="M139" s="570"/>
      <c r="O139" s="458"/>
      <c r="P139" s="559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19685039370078741" right="0.15748031496062992" top="0.55118110236220474" bottom="0.43" header="0.31496062992125984" footer="0.31"/>
  <pageSetup paperSize="9" scale="95" firstPageNumber="26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140"/>
  <sheetViews>
    <sheetView topLeftCell="D1" zoomScaleSheetLayoutView="100" workbookViewId="0">
      <selection activeCell="L6" sqref="L6"/>
    </sheetView>
  </sheetViews>
  <sheetFormatPr defaultRowHeight="15"/>
  <cols>
    <col min="1" max="2" width="6.28515625" style="2" customWidth="1"/>
    <col min="3" max="3" width="21.5703125" customWidth="1"/>
    <col min="4" max="4" width="18.28515625" customWidth="1"/>
    <col min="5" max="5" width="10.28515625" customWidth="1"/>
    <col min="6" max="6" width="8" customWidth="1"/>
    <col min="7" max="7" width="11" customWidth="1"/>
    <col min="8" max="8" width="14.7109375" customWidth="1"/>
    <col min="9" max="9" width="6.5703125" style="21" customWidth="1"/>
    <col min="10" max="10" width="5.85546875" style="21" customWidth="1"/>
    <col min="11" max="11" width="27.5703125" customWidth="1"/>
    <col min="12" max="12" width="22.5703125" customWidth="1"/>
    <col min="13" max="13" width="8.5703125" style="189" customWidth="1"/>
    <col min="14" max="14" width="10.28515625" customWidth="1"/>
    <col min="15" max="15" width="8.5703125" style="107" customWidth="1"/>
    <col min="16" max="16" width="10.5703125" customWidth="1"/>
  </cols>
  <sheetData>
    <row r="1" spans="1:17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72" t="s">
        <v>3100</v>
      </c>
      <c r="J1" s="872"/>
      <c r="K1" s="872"/>
      <c r="L1" s="872"/>
      <c r="M1" s="872"/>
      <c r="N1" s="872"/>
      <c r="O1" s="872"/>
      <c r="P1" s="872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7.45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56.2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4">
      <c r="A5" s="41" t="s">
        <v>1406</v>
      </c>
      <c r="B5" s="41"/>
      <c r="C5" s="224" t="s">
        <v>2232</v>
      </c>
      <c r="D5" s="224"/>
      <c r="E5" s="224"/>
      <c r="F5" s="224"/>
      <c r="G5" s="224"/>
      <c r="H5" s="191"/>
      <c r="I5" s="196" t="s">
        <v>1407</v>
      </c>
      <c r="J5" s="196"/>
      <c r="K5" s="196" t="s">
        <v>2233</v>
      </c>
      <c r="L5" s="196"/>
      <c r="M5" s="170"/>
      <c r="N5" s="196"/>
      <c r="O5" s="196"/>
      <c r="P5" s="196"/>
    </row>
    <row r="6" spans="1:17" ht="24">
      <c r="A6" s="122" t="s">
        <v>459</v>
      </c>
      <c r="B6" s="122" t="s">
        <v>2998</v>
      </c>
      <c r="C6" s="129" t="s">
        <v>460</v>
      </c>
      <c r="D6" s="122" t="s">
        <v>460</v>
      </c>
      <c r="E6" s="134">
        <v>20000</v>
      </c>
      <c r="F6" s="235">
        <v>0</v>
      </c>
      <c r="G6" s="206">
        <v>0</v>
      </c>
      <c r="H6" s="134">
        <v>0</v>
      </c>
      <c r="I6" s="205" t="s">
        <v>462</v>
      </c>
      <c r="J6" s="122" t="s">
        <v>2815</v>
      </c>
      <c r="K6" s="192" t="s">
        <v>32</v>
      </c>
      <c r="L6" s="122" t="s">
        <v>2853</v>
      </c>
      <c r="M6" s="141">
        <v>0</v>
      </c>
      <c r="N6" s="235">
        <v>0</v>
      </c>
      <c r="O6" s="126">
        <v>0</v>
      </c>
      <c r="P6" s="134">
        <v>0</v>
      </c>
      <c r="Q6" s="15" t="s">
        <v>3278</v>
      </c>
    </row>
    <row r="7" spans="1:17" ht="24">
      <c r="A7" s="122" t="s">
        <v>461</v>
      </c>
      <c r="B7" s="122" t="s">
        <v>2798</v>
      </c>
      <c r="C7" s="129" t="s">
        <v>116</v>
      </c>
      <c r="D7" s="122" t="s">
        <v>12</v>
      </c>
      <c r="E7" s="134">
        <v>20000</v>
      </c>
      <c r="F7" s="235">
        <v>0</v>
      </c>
      <c r="G7" s="206">
        <v>0</v>
      </c>
      <c r="H7" s="134">
        <v>0</v>
      </c>
      <c r="I7" s="205" t="s">
        <v>463</v>
      </c>
      <c r="J7" s="122" t="s">
        <v>2817</v>
      </c>
      <c r="K7" s="192" t="s">
        <v>36</v>
      </c>
      <c r="L7" s="122" t="s">
        <v>2855</v>
      </c>
      <c r="M7" s="141">
        <v>0</v>
      </c>
      <c r="N7" s="235">
        <v>0</v>
      </c>
      <c r="O7" s="126">
        <v>0</v>
      </c>
      <c r="P7" s="134">
        <v>0</v>
      </c>
      <c r="Q7" s="15" t="s">
        <v>3278</v>
      </c>
    </row>
    <row r="8" spans="1:17">
      <c r="A8" s="238"/>
      <c r="B8" s="238"/>
      <c r="C8" s="129"/>
      <c r="D8" s="129"/>
      <c r="E8" s="129"/>
      <c r="F8" s="235"/>
      <c r="G8" s="206"/>
      <c r="H8" s="134"/>
      <c r="I8" s="112" t="s">
        <v>43</v>
      </c>
      <c r="J8" s="112"/>
      <c r="K8" s="193" t="s">
        <v>44</v>
      </c>
      <c r="L8" s="193"/>
      <c r="M8" s="145">
        <f>SUM(M6:M7)</f>
        <v>0</v>
      </c>
      <c r="N8" s="145">
        <f t="shared" ref="N8:P8" si="0">SUM(N6:N7)</f>
        <v>0</v>
      </c>
      <c r="O8" s="145">
        <f t="shared" si="0"/>
        <v>0</v>
      </c>
      <c r="P8" s="145">
        <f t="shared" si="0"/>
        <v>0</v>
      </c>
    </row>
    <row r="9" spans="1:17">
      <c r="A9" s="238"/>
      <c r="B9" s="238"/>
      <c r="C9" s="129"/>
      <c r="D9" s="129"/>
      <c r="E9" s="129"/>
      <c r="F9" s="235"/>
      <c r="G9" s="206"/>
      <c r="H9" s="134"/>
      <c r="I9" s="207"/>
      <c r="J9" s="207"/>
      <c r="K9" s="114" t="s">
        <v>367</v>
      </c>
      <c r="L9" s="114"/>
      <c r="M9" s="144"/>
      <c r="N9" s="240"/>
      <c r="O9" s="131"/>
      <c r="P9" s="152"/>
    </row>
    <row r="10" spans="1:17" ht="24">
      <c r="A10" s="128"/>
      <c r="B10" s="128"/>
      <c r="C10" s="32"/>
      <c r="D10" s="32"/>
      <c r="E10" s="32"/>
      <c r="F10" s="32"/>
      <c r="G10" s="32"/>
      <c r="H10" s="32"/>
      <c r="I10" s="205" t="s">
        <v>464</v>
      </c>
      <c r="J10" s="122" t="s">
        <v>2821</v>
      </c>
      <c r="K10" s="192" t="s">
        <v>46</v>
      </c>
      <c r="L10" s="122" t="s">
        <v>2858</v>
      </c>
      <c r="M10" s="134">
        <v>12960000</v>
      </c>
      <c r="N10" s="235">
        <v>8703112</v>
      </c>
      <c r="O10" s="134">
        <v>12960000</v>
      </c>
      <c r="P10" s="178">
        <v>15000000</v>
      </c>
      <c r="Q10" t="s">
        <v>3279</v>
      </c>
    </row>
    <row r="11" spans="1:17" ht="24">
      <c r="A11" s="184"/>
      <c r="B11" s="184"/>
      <c r="C11" s="154"/>
      <c r="D11" s="154"/>
      <c r="E11" s="154"/>
      <c r="F11" s="123"/>
      <c r="G11" s="123"/>
      <c r="H11" s="123"/>
      <c r="I11" s="205" t="s">
        <v>2577</v>
      </c>
      <c r="J11" s="122" t="s">
        <v>3053</v>
      </c>
      <c r="K11" s="192" t="s">
        <v>110</v>
      </c>
      <c r="L11" s="122" t="s">
        <v>3054</v>
      </c>
      <c r="M11" s="134">
        <v>5500000</v>
      </c>
      <c r="N11" s="235">
        <v>0</v>
      </c>
      <c r="O11" s="134">
        <v>0</v>
      </c>
      <c r="P11" s="178">
        <v>6000000</v>
      </c>
      <c r="Q11" t="s">
        <v>3279</v>
      </c>
    </row>
    <row r="12" spans="1:17" ht="24">
      <c r="A12" s="184"/>
      <c r="B12" s="184"/>
      <c r="C12" s="154"/>
      <c r="D12" s="154"/>
      <c r="E12" s="154"/>
      <c r="F12" s="123"/>
      <c r="G12" s="123"/>
      <c r="H12" s="123"/>
      <c r="I12" s="205" t="s">
        <v>465</v>
      </c>
      <c r="J12" s="122" t="s">
        <v>2823</v>
      </c>
      <c r="K12" s="192" t="s">
        <v>50</v>
      </c>
      <c r="L12" s="122" t="s">
        <v>2859</v>
      </c>
      <c r="M12" s="123">
        <v>10000</v>
      </c>
      <c r="N12" s="123">
        <v>3670</v>
      </c>
      <c r="O12" s="123">
        <v>10000</v>
      </c>
      <c r="P12" s="178">
        <v>10000</v>
      </c>
      <c r="Q12" t="s">
        <v>3279</v>
      </c>
    </row>
    <row r="13" spans="1:17" ht="16.149999999999999" customHeight="1">
      <c r="A13" s="184"/>
      <c r="B13" s="184"/>
      <c r="C13" s="154"/>
      <c r="D13" s="154"/>
      <c r="E13" s="154"/>
      <c r="F13" s="123"/>
      <c r="G13" s="123"/>
      <c r="H13" s="123"/>
      <c r="I13" s="241" t="s">
        <v>466</v>
      </c>
      <c r="J13" s="122" t="s">
        <v>2825</v>
      </c>
      <c r="K13" s="241" t="s">
        <v>54</v>
      </c>
      <c r="L13" s="122" t="s">
        <v>2861</v>
      </c>
      <c r="M13" s="241">
        <v>10000</v>
      </c>
      <c r="N13" s="241">
        <v>0</v>
      </c>
      <c r="O13" s="123">
        <v>10000</v>
      </c>
      <c r="P13" s="178">
        <v>10000</v>
      </c>
      <c r="Q13" t="s">
        <v>3279</v>
      </c>
    </row>
    <row r="14" spans="1:17" ht="24">
      <c r="A14" s="184"/>
      <c r="B14" s="184"/>
      <c r="C14" s="154"/>
      <c r="D14" s="154"/>
      <c r="E14" s="154"/>
      <c r="F14" s="123"/>
      <c r="G14" s="123"/>
      <c r="H14" s="123"/>
      <c r="I14" s="205" t="s">
        <v>467</v>
      </c>
      <c r="J14" s="122" t="s">
        <v>2826</v>
      </c>
      <c r="K14" s="192" t="s">
        <v>56</v>
      </c>
      <c r="L14" s="122" t="s">
        <v>2862</v>
      </c>
      <c r="M14" s="134">
        <v>20000</v>
      </c>
      <c r="N14" s="235">
        <v>0</v>
      </c>
      <c r="O14" s="123">
        <v>10000</v>
      </c>
      <c r="P14" s="178">
        <v>10000</v>
      </c>
      <c r="Q14" t="s">
        <v>3279</v>
      </c>
    </row>
    <row r="15" spans="1:17" ht="36">
      <c r="A15" s="186"/>
      <c r="B15" s="186"/>
      <c r="C15" s="158"/>
      <c r="D15" s="158"/>
      <c r="E15" s="158"/>
      <c r="F15" s="123"/>
      <c r="G15" s="123"/>
      <c r="H15" s="123"/>
      <c r="I15" s="205" t="s">
        <v>468</v>
      </c>
      <c r="J15" s="122" t="s">
        <v>2827</v>
      </c>
      <c r="K15" s="192" t="s">
        <v>168</v>
      </c>
      <c r="L15" s="122" t="s">
        <v>2863</v>
      </c>
      <c r="M15" s="134">
        <v>30000</v>
      </c>
      <c r="N15" s="235">
        <v>0</v>
      </c>
      <c r="O15" s="123">
        <v>10000</v>
      </c>
      <c r="P15" s="178">
        <v>10000</v>
      </c>
      <c r="Q15" t="s">
        <v>3279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205" t="s">
        <v>469</v>
      </c>
      <c r="J16" s="122" t="s">
        <v>2828</v>
      </c>
      <c r="K16" s="192" t="s">
        <v>60</v>
      </c>
      <c r="L16" s="122" t="s">
        <v>2864</v>
      </c>
      <c r="M16" s="134">
        <v>10000</v>
      </c>
      <c r="N16" s="235">
        <v>0</v>
      </c>
      <c r="O16" s="123">
        <v>10000</v>
      </c>
      <c r="P16" s="178">
        <v>10000</v>
      </c>
      <c r="Q16" t="s">
        <v>3279</v>
      </c>
    </row>
    <row r="17" spans="1:17" ht="24">
      <c r="A17" s="184"/>
      <c r="B17" s="184"/>
      <c r="C17" s="154"/>
      <c r="D17" s="154"/>
      <c r="E17" s="154"/>
      <c r="F17" s="123"/>
      <c r="G17" s="123"/>
      <c r="H17" s="123"/>
      <c r="I17" s="205" t="s">
        <v>470</v>
      </c>
      <c r="J17" s="122" t="s">
        <v>2829</v>
      </c>
      <c r="K17" s="192" t="s">
        <v>62</v>
      </c>
      <c r="L17" s="122" t="s">
        <v>2865</v>
      </c>
      <c r="M17" s="134">
        <v>1500000</v>
      </c>
      <c r="N17" s="235">
        <v>16588</v>
      </c>
      <c r="O17" s="126">
        <v>40000</v>
      </c>
      <c r="P17" s="178">
        <v>40000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18"/>
      <c r="H18" s="126"/>
      <c r="I18" s="205" t="s">
        <v>471</v>
      </c>
      <c r="J18" s="122" t="s">
        <v>2830</v>
      </c>
      <c r="K18" s="192" t="s">
        <v>64</v>
      </c>
      <c r="L18" s="122" t="s">
        <v>2866</v>
      </c>
      <c r="M18" s="134">
        <v>10000</v>
      </c>
      <c r="N18" s="235">
        <v>0</v>
      </c>
      <c r="O18" s="126">
        <v>10000</v>
      </c>
      <c r="P18" s="178">
        <v>10000</v>
      </c>
      <c r="Q18" t="s">
        <v>3279</v>
      </c>
    </row>
    <row r="19" spans="1:17" ht="24">
      <c r="A19" s="159"/>
      <c r="B19" s="159"/>
      <c r="C19" s="118"/>
      <c r="D19" s="118"/>
      <c r="E19" s="118"/>
      <c r="F19" s="118"/>
      <c r="G19" s="118"/>
      <c r="H19" s="126"/>
      <c r="I19" s="205" t="s">
        <v>472</v>
      </c>
      <c r="J19" s="122" t="s">
        <v>2831</v>
      </c>
      <c r="K19" s="192" t="s">
        <v>66</v>
      </c>
      <c r="L19" s="122" t="s">
        <v>2867</v>
      </c>
      <c r="M19" s="134">
        <v>10000</v>
      </c>
      <c r="N19" s="235">
        <v>3330</v>
      </c>
      <c r="O19" s="126">
        <v>10000</v>
      </c>
      <c r="P19" s="178">
        <v>10000</v>
      </c>
      <c r="Q19" t="s">
        <v>3279</v>
      </c>
    </row>
    <row r="20" spans="1:17" ht="48">
      <c r="A20" s="128"/>
      <c r="B20" s="128"/>
      <c r="C20" s="129"/>
      <c r="D20" s="129"/>
      <c r="E20" s="129"/>
      <c r="F20" s="123"/>
      <c r="G20" s="118"/>
      <c r="H20" s="123"/>
      <c r="I20" s="205" t="s">
        <v>473</v>
      </c>
      <c r="J20" s="122" t="s">
        <v>2999</v>
      </c>
      <c r="K20" s="192" t="s">
        <v>474</v>
      </c>
      <c r="L20" s="122" t="s">
        <v>3000</v>
      </c>
      <c r="M20" s="134">
        <v>4000000</v>
      </c>
      <c r="N20" s="235">
        <v>0</v>
      </c>
      <c r="O20" s="126">
        <v>100000</v>
      </c>
      <c r="P20" s="178">
        <v>100000</v>
      </c>
      <c r="Q20" t="s">
        <v>3279</v>
      </c>
    </row>
    <row r="21" spans="1:17" ht="36">
      <c r="A21" s="128"/>
      <c r="B21" s="128"/>
      <c r="C21" s="129"/>
      <c r="D21" s="129"/>
      <c r="E21" s="129"/>
      <c r="F21" s="123"/>
      <c r="G21" s="118"/>
      <c r="H21" s="123"/>
      <c r="I21" s="205" t="s">
        <v>475</v>
      </c>
      <c r="J21" s="122" t="s">
        <v>2839</v>
      </c>
      <c r="K21" s="192" t="s">
        <v>94</v>
      </c>
      <c r="L21" s="122" t="s">
        <v>2873</v>
      </c>
      <c r="M21" s="141">
        <v>0</v>
      </c>
      <c r="N21" s="235">
        <v>0</v>
      </c>
      <c r="O21" s="126">
        <v>0</v>
      </c>
      <c r="P21" s="141">
        <v>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32"/>
      <c r="H22" s="32"/>
      <c r="I22" s="205" t="s">
        <v>476</v>
      </c>
      <c r="J22" s="122" t="s">
        <v>2925</v>
      </c>
      <c r="K22" s="192" t="s">
        <v>182</v>
      </c>
      <c r="L22" s="122" t="s">
        <v>2926</v>
      </c>
      <c r="M22" s="134">
        <v>4000000</v>
      </c>
      <c r="N22" s="235">
        <v>796496</v>
      </c>
      <c r="O22" s="126">
        <v>1000000</v>
      </c>
      <c r="P22" s="126">
        <v>1000000</v>
      </c>
      <c r="Q22" t="s">
        <v>3279</v>
      </c>
    </row>
    <row r="23" spans="1:17">
      <c r="A23" s="160"/>
      <c r="B23" s="160"/>
      <c r="C23" s="32"/>
      <c r="D23" s="32"/>
      <c r="E23" s="32"/>
      <c r="F23" s="32"/>
      <c r="G23" s="126"/>
      <c r="H23" s="32"/>
      <c r="I23" s="205"/>
      <c r="J23" s="205"/>
      <c r="K23" s="192"/>
      <c r="L23" s="192"/>
      <c r="M23" s="141"/>
      <c r="N23" s="235"/>
      <c r="O23" s="126"/>
      <c r="P23" s="141"/>
    </row>
    <row r="24" spans="1:17">
      <c r="A24" s="160"/>
      <c r="B24" s="160"/>
      <c r="C24" s="32"/>
      <c r="D24" s="32"/>
      <c r="E24" s="32"/>
      <c r="F24" s="32"/>
      <c r="G24" s="126"/>
      <c r="H24" s="32"/>
      <c r="I24" s="205"/>
      <c r="J24" s="205"/>
      <c r="K24" s="192"/>
      <c r="L24" s="192"/>
      <c r="M24" s="141"/>
      <c r="N24" s="235"/>
      <c r="O24" s="126"/>
      <c r="P24" s="220"/>
    </row>
    <row r="25" spans="1:17">
      <c r="A25" s="160"/>
      <c r="B25" s="160"/>
      <c r="C25" s="32"/>
      <c r="D25" s="32"/>
      <c r="E25" s="32"/>
      <c r="F25" s="32"/>
      <c r="G25" s="32"/>
      <c r="H25" s="32"/>
      <c r="I25" s="112" t="s">
        <v>111</v>
      </c>
      <c r="J25" s="112"/>
      <c r="K25" s="193" t="s">
        <v>112</v>
      </c>
      <c r="L25" s="193"/>
      <c r="M25" s="145">
        <f>SUM(M10:M24)</f>
        <v>28060000</v>
      </c>
      <c r="N25" s="239">
        <f>SUM(N10:N24)</f>
        <v>9523196</v>
      </c>
      <c r="O25" s="239">
        <f>SUM(O10:O24)</f>
        <v>14170000</v>
      </c>
      <c r="P25" s="239">
        <f>SUM(P10:P24)</f>
        <v>22210000</v>
      </c>
    </row>
    <row r="26" spans="1:17">
      <c r="A26" s="160"/>
      <c r="B26" s="160"/>
      <c r="C26" s="32"/>
      <c r="D26" s="32"/>
      <c r="E26" s="32"/>
      <c r="F26" s="32"/>
      <c r="G26" s="32"/>
      <c r="H26" s="32"/>
      <c r="I26" s="192"/>
      <c r="J26" s="192"/>
      <c r="K26" s="192"/>
      <c r="L26" s="192"/>
      <c r="M26" s="141"/>
      <c r="N26" s="235"/>
      <c r="O26" s="126"/>
      <c r="P26" s="134"/>
    </row>
    <row r="27" spans="1:17">
      <c r="A27" s="160"/>
      <c r="B27" s="160"/>
      <c r="C27" s="130"/>
      <c r="D27" s="130"/>
      <c r="E27" s="130"/>
      <c r="F27" s="130"/>
      <c r="G27" s="130"/>
      <c r="H27" s="32"/>
      <c r="I27" s="192"/>
      <c r="J27" s="192"/>
      <c r="K27" s="192"/>
      <c r="L27" s="192"/>
      <c r="M27" s="141"/>
      <c r="N27" s="235"/>
      <c r="O27" s="126"/>
      <c r="P27" s="134"/>
    </row>
    <row r="28" spans="1:17">
      <c r="A28" s="160"/>
      <c r="B28" s="160"/>
      <c r="C28" s="32"/>
      <c r="D28" s="32"/>
      <c r="E28" s="32"/>
      <c r="F28" s="32"/>
      <c r="G28" s="32"/>
      <c r="H28" s="32"/>
      <c r="I28" s="192"/>
      <c r="J28" s="192"/>
      <c r="K28" s="192"/>
      <c r="L28" s="192"/>
      <c r="M28" s="141"/>
      <c r="N28" s="235"/>
      <c r="O28" s="126"/>
      <c r="P28" s="134"/>
    </row>
    <row r="29" spans="1:17">
      <c r="A29" s="160"/>
      <c r="B29" s="160"/>
      <c r="C29" s="32"/>
      <c r="D29" s="32"/>
      <c r="E29" s="32"/>
      <c r="F29" s="32"/>
      <c r="G29" s="32"/>
      <c r="H29" s="32"/>
      <c r="I29" s="192"/>
      <c r="J29" s="192"/>
      <c r="K29" s="192"/>
      <c r="L29" s="192"/>
      <c r="M29" s="141"/>
      <c r="N29" s="235"/>
      <c r="O29" s="126"/>
      <c r="P29" s="134"/>
    </row>
    <row r="30" spans="1:17">
      <c r="A30" s="160"/>
      <c r="B30" s="160"/>
      <c r="C30" s="32"/>
      <c r="D30" s="32"/>
      <c r="E30" s="32"/>
      <c r="F30" s="32"/>
      <c r="G30" s="32"/>
      <c r="H30" s="32"/>
      <c r="I30" s="201"/>
      <c r="J30" s="201"/>
      <c r="K30" s="32"/>
      <c r="L30" s="32"/>
      <c r="M30" s="171"/>
      <c r="N30" s="32"/>
      <c r="O30" s="363"/>
      <c r="P30" s="32"/>
    </row>
    <row r="31" spans="1:17">
      <c r="A31" s="160"/>
      <c r="B31" s="160"/>
      <c r="C31" s="32"/>
      <c r="D31" s="32"/>
      <c r="E31" s="32"/>
      <c r="F31" s="130"/>
      <c r="G31" s="130"/>
      <c r="H31" s="131"/>
      <c r="I31" s="114"/>
      <c r="J31" s="114"/>
      <c r="K31" s="114"/>
      <c r="L31" s="114"/>
      <c r="M31" s="144"/>
      <c r="N31" s="242"/>
      <c r="O31" s="242"/>
      <c r="P31" s="242"/>
    </row>
    <row r="32" spans="1:17">
      <c r="A32" s="160"/>
      <c r="B32" s="160"/>
      <c r="C32" s="32"/>
      <c r="D32" s="32"/>
      <c r="E32" s="32"/>
      <c r="F32" s="32"/>
      <c r="G32" s="32"/>
      <c r="H32" s="32"/>
      <c r="I32" s="156"/>
      <c r="J32" s="156"/>
      <c r="K32" s="122"/>
      <c r="L32" s="122"/>
      <c r="M32" s="141"/>
      <c r="N32" s="118"/>
      <c r="O32" s="126"/>
      <c r="P32" s="119"/>
    </row>
    <row r="33" spans="1:17">
      <c r="A33" s="160"/>
      <c r="B33" s="160"/>
      <c r="C33" s="32"/>
      <c r="D33" s="32"/>
      <c r="E33" s="32"/>
      <c r="F33" s="32"/>
      <c r="G33" s="32"/>
      <c r="H33" s="32"/>
      <c r="I33" s="156"/>
      <c r="J33" s="156"/>
      <c r="K33" s="122"/>
      <c r="L33" s="122"/>
      <c r="M33" s="141"/>
      <c r="N33" s="118"/>
      <c r="O33" s="126"/>
      <c r="P33" s="119"/>
    </row>
    <row r="34" spans="1:17">
      <c r="A34" s="160"/>
      <c r="B34" s="160"/>
      <c r="C34" s="32"/>
      <c r="D34" s="32"/>
      <c r="E34" s="32"/>
      <c r="F34" s="32"/>
      <c r="G34" s="32"/>
      <c r="H34" s="32"/>
      <c r="I34" s="201"/>
      <c r="J34" s="201"/>
      <c r="K34" s="32"/>
      <c r="L34" s="32"/>
      <c r="M34" s="171"/>
      <c r="N34" s="32"/>
      <c r="O34" s="363"/>
      <c r="P34" s="32"/>
    </row>
    <row r="35" spans="1:17">
      <c r="A35" s="160"/>
      <c r="B35" s="160"/>
      <c r="C35" s="32"/>
      <c r="D35" s="32"/>
      <c r="E35" s="32"/>
      <c r="F35" s="32"/>
      <c r="G35" s="32"/>
      <c r="H35" s="32"/>
      <c r="I35" s="156"/>
      <c r="J35" s="156"/>
      <c r="K35" s="32"/>
      <c r="L35" s="32"/>
      <c r="M35" s="171"/>
      <c r="N35" s="32"/>
      <c r="O35" s="363"/>
      <c r="P35" s="32"/>
    </row>
    <row r="36" spans="1:17">
      <c r="A36" s="160"/>
      <c r="B36" s="160"/>
      <c r="C36" s="32"/>
      <c r="D36" s="32"/>
      <c r="E36" s="32"/>
      <c r="F36" s="32"/>
      <c r="G36" s="32"/>
      <c r="H36" s="32"/>
      <c r="I36" s="156"/>
      <c r="J36" s="156"/>
      <c r="K36" s="122"/>
      <c r="L36" s="122"/>
      <c r="M36" s="141"/>
      <c r="N36" s="118"/>
      <c r="O36" s="126"/>
      <c r="P36" s="119"/>
    </row>
    <row r="37" spans="1:17">
      <c r="A37" s="160"/>
      <c r="B37" s="160"/>
      <c r="C37" s="32"/>
      <c r="D37" s="32"/>
      <c r="E37" s="32"/>
      <c r="F37" s="32"/>
      <c r="G37" s="32"/>
      <c r="H37" s="32"/>
      <c r="I37" s="156"/>
      <c r="J37" s="156"/>
      <c r="K37" s="122"/>
      <c r="L37" s="122"/>
      <c r="M37" s="141"/>
      <c r="N37" s="118"/>
      <c r="O37" s="126"/>
      <c r="P37" s="119"/>
    </row>
    <row r="38" spans="1:17">
      <c r="A38" s="160"/>
      <c r="B38" s="160"/>
      <c r="C38" s="32"/>
      <c r="D38" s="32"/>
      <c r="E38" s="32"/>
      <c r="F38" s="32"/>
      <c r="G38" s="32"/>
      <c r="H38" s="32"/>
      <c r="I38" s="156"/>
      <c r="J38" s="156"/>
      <c r="K38" s="122"/>
      <c r="L38" s="122"/>
      <c r="M38" s="141"/>
      <c r="N38" s="118"/>
      <c r="O38" s="126"/>
      <c r="P38" s="119"/>
    </row>
    <row r="39" spans="1:17">
      <c r="A39" s="160"/>
      <c r="B39" s="160"/>
      <c r="C39" s="32"/>
      <c r="D39" s="32"/>
      <c r="E39" s="32"/>
      <c r="F39" s="32"/>
      <c r="G39" s="32"/>
      <c r="H39" s="32"/>
      <c r="I39" s="156"/>
      <c r="J39" s="156"/>
      <c r="K39" s="122"/>
      <c r="L39" s="122"/>
      <c r="M39" s="141"/>
      <c r="N39" s="118"/>
      <c r="O39" s="126"/>
      <c r="P39" s="119"/>
    </row>
    <row r="40" spans="1:17">
      <c r="A40" s="162"/>
      <c r="B40" s="162"/>
      <c r="C40" s="102" t="s">
        <v>201</v>
      </c>
      <c r="D40" s="102"/>
      <c r="E40" s="180">
        <f>SUM(E5:E39)</f>
        <v>40000</v>
      </c>
      <c r="F40" s="180">
        <f t="shared" ref="F40:H40" si="1">SUM(F5:F39)</f>
        <v>0</v>
      </c>
      <c r="G40" s="180">
        <f t="shared" si="1"/>
        <v>0</v>
      </c>
      <c r="H40" s="180">
        <f t="shared" si="1"/>
        <v>0</v>
      </c>
      <c r="I40" s="109"/>
      <c r="J40" s="109"/>
      <c r="K40" s="193" t="s">
        <v>113</v>
      </c>
      <c r="L40" s="193"/>
      <c r="M40" s="145">
        <f>M8+M25</f>
        <v>28060000</v>
      </c>
      <c r="N40" s="145">
        <f t="shared" ref="N40:O40" si="2">N8+N25</f>
        <v>9523196</v>
      </c>
      <c r="O40" s="145">
        <f t="shared" si="2"/>
        <v>14170000</v>
      </c>
      <c r="P40" s="145">
        <f>P8+P25</f>
        <v>22210000</v>
      </c>
    </row>
    <row r="41" spans="1:17">
      <c r="A41" s="199"/>
      <c r="B41" s="199"/>
      <c r="C41" s="31"/>
      <c r="D41" s="31"/>
      <c r="E41" s="31"/>
      <c r="F41" s="31"/>
      <c r="G41" s="31"/>
      <c r="H41" s="31"/>
      <c r="I41" s="111" t="s">
        <v>2186</v>
      </c>
      <c r="J41" s="613"/>
      <c r="K41" s="68"/>
      <c r="L41" s="68"/>
      <c r="M41" s="172"/>
      <c r="N41" s="118"/>
      <c r="O41" s="379"/>
      <c r="P41" s="230"/>
    </row>
    <row r="42" spans="1:17" s="3" customFormat="1" ht="16.149999999999999" customHeight="1">
      <c r="A42" s="199"/>
      <c r="B42" s="199"/>
      <c r="C42" s="31"/>
      <c r="D42" s="31"/>
      <c r="E42" s="31"/>
      <c r="F42" s="31"/>
      <c r="G42" s="31"/>
      <c r="H42" s="31"/>
      <c r="I42" s="244"/>
      <c r="J42" s="244"/>
      <c r="K42" s="31"/>
      <c r="L42" s="31"/>
      <c r="M42" s="215"/>
      <c r="N42" s="31"/>
      <c r="O42" s="365"/>
      <c r="P42" s="31"/>
      <c r="Q42" s="39"/>
    </row>
    <row r="43" spans="1:17" s="3" customFormat="1">
      <c r="A43" s="199"/>
      <c r="B43" s="199"/>
      <c r="C43" s="31"/>
      <c r="D43" s="31"/>
      <c r="E43" s="31"/>
      <c r="F43" s="31"/>
      <c r="G43" s="31"/>
      <c r="H43" s="31"/>
      <c r="I43" s="245"/>
      <c r="J43" s="245"/>
      <c r="K43" s="53"/>
      <c r="L43" s="53"/>
      <c r="M43" s="175"/>
      <c r="N43" s="53"/>
      <c r="O43" s="368"/>
      <c r="P43" s="53"/>
    </row>
    <row r="44" spans="1:17" s="3" customFormat="1">
      <c r="A44" s="199"/>
      <c r="B44" s="199"/>
      <c r="C44" s="31"/>
      <c r="D44" s="31"/>
      <c r="E44" s="31"/>
      <c r="F44" s="31"/>
      <c r="G44" s="31"/>
      <c r="H44" s="31"/>
      <c r="I44" s="246"/>
      <c r="J44" s="246"/>
      <c r="K44" s="232"/>
      <c r="L44" s="232"/>
      <c r="M44" s="269"/>
      <c r="N44" s="247"/>
      <c r="O44" s="248"/>
      <c r="P44" s="247"/>
    </row>
    <row r="45" spans="1:17" s="3" customFormat="1">
      <c r="A45" s="199"/>
      <c r="B45" s="199"/>
      <c r="C45" s="31"/>
      <c r="D45" s="31"/>
      <c r="E45" s="31"/>
      <c r="F45" s="31"/>
      <c r="G45" s="31"/>
      <c r="H45" s="31"/>
      <c r="I45" s="246"/>
      <c r="J45" s="246"/>
      <c r="K45" s="232"/>
      <c r="L45" s="232"/>
      <c r="M45" s="269"/>
      <c r="N45" s="247"/>
      <c r="O45" s="248"/>
      <c r="P45" s="247"/>
    </row>
    <row r="46" spans="1:17" s="3" customFormat="1">
      <c r="A46" s="199"/>
      <c r="B46" s="199"/>
      <c r="C46" s="31"/>
      <c r="D46" s="31"/>
      <c r="E46" s="31"/>
      <c r="F46" s="31"/>
      <c r="G46" s="31"/>
      <c r="H46" s="31"/>
      <c r="I46" s="246"/>
      <c r="J46" s="246"/>
      <c r="K46" s="232"/>
      <c r="L46" s="232"/>
      <c r="M46" s="269"/>
      <c r="N46" s="247"/>
      <c r="O46" s="248"/>
      <c r="P46" s="247"/>
    </row>
    <row r="47" spans="1:17" s="3" customFormat="1">
      <c r="A47" s="199"/>
      <c r="B47" s="199"/>
      <c r="C47" s="31"/>
      <c r="D47" s="31"/>
      <c r="E47" s="31"/>
      <c r="F47" s="31"/>
      <c r="G47" s="31"/>
      <c r="H47" s="31"/>
      <c r="I47" s="249"/>
      <c r="J47" s="249"/>
      <c r="K47" s="232"/>
      <c r="L47" s="232"/>
      <c r="M47" s="269"/>
      <c r="N47" s="247"/>
      <c r="O47" s="248"/>
      <c r="P47" s="247"/>
    </row>
    <row r="48" spans="1:17" s="3" customFormat="1">
      <c r="A48" s="199"/>
      <c r="B48" s="199"/>
      <c r="C48" s="31"/>
      <c r="D48" s="31"/>
      <c r="E48" s="31"/>
      <c r="F48" s="31"/>
      <c r="G48" s="31"/>
      <c r="H48" s="31"/>
      <c r="I48" s="249"/>
      <c r="J48" s="249"/>
      <c r="K48" s="232"/>
      <c r="L48" s="232"/>
      <c r="M48" s="269"/>
      <c r="N48" s="247"/>
      <c r="O48" s="248"/>
      <c r="P48" s="247"/>
    </row>
    <row r="49" spans="1:16" s="3" customFormat="1">
      <c r="A49" s="199"/>
      <c r="B49" s="199"/>
      <c r="C49" s="31"/>
      <c r="D49" s="31"/>
      <c r="E49" s="31"/>
      <c r="F49" s="31"/>
      <c r="G49" s="31"/>
      <c r="H49" s="31"/>
      <c r="I49" s="249"/>
      <c r="J49" s="249"/>
      <c r="K49" s="232"/>
      <c r="L49" s="232"/>
      <c r="M49" s="269"/>
      <c r="N49" s="247"/>
      <c r="O49" s="248"/>
      <c r="P49" s="253"/>
    </row>
    <row r="50" spans="1:16" s="3" customFormat="1">
      <c r="A50" s="199"/>
      <c r="B50" s="199"/>
      <c r="C50" s="31"/>
      <c r="D50" s="31"/>
      <c r="E50" s="31"/>
      <c r="F50" s="31"/>
      <c r="G50" s="31"/>
      <c r="H50" s="31"/>
      <c r="I50" s="232"/>
      <c r="J50" s="232"/>
      <c r="K50" s="250"/>
      <c r="L50" s="250"/>
      <c r="M50" s="269"/>
      <c r="N50" s="200"/>
      <c r="O50" s="380"/>
      <c r="P50" s="200"/>
    </row>
    <row r="51" spans="1:16" s="3" customFormat="1">
      <c r="A51" s="199"/>
      <c r="B51" s="199"/>
      <c r="C51" s="31"/>
      <c r="D51" s="31"/>
      <c r="E51" s="31"/>
      <c r="F51" s="31"/>
      <c r="G51" s="31"/>
      <c r="H51" s="31"/>
      <c r="I51" s="232"/>
      <c r="J51" s="232"/>
      <c r="K51" s="250"/>
      <c r="L51" s="250"/>
      <c r="M51" s="269"/>
      <c r="N51" s="200"/>
      <c r="O51" s="380"/>
      <c r="P51" s="200"/>
    </row>
    <row r="52" spans="1:16" s="3" customFormat="1">
      <c r="A52" s="199"/>
      <c r="B52" s="199"/>
      <c r="C52" s="31"/>
      <c r="D52" s="31"/>
      <c r="E52" s="31"/>
      <c r="F52" s="31"/>
      <c r="G52" s="31"/>
      <c r="H52" s="132"/>
      <c r="I52" s="232"/>
      <c r="J52" s="232"/>
      <c r="K52" s="250"/>
      <c r="L52" s="250"/>
      <c r="M52" s="269"/>
      <c r="N52" s="200"/>
      <c r="O52" s="380"/>
      <c r="P52" s="200"/>
    </row>
    <row r="53" spans="1:16" s="3" customFormat="1">
      <c r="A53" s="199"/>
      <c r="B53" s="199"/>
      <c r="C53" s="31"/>
      <c r="D53" s="31"/>
      <c r="E53" s="31"/>
      <c r="F53" s="31"/>
      <c r="G53" s="31"/>
      <c r="H53" s="31"/>
      <c r="I53" s="249"/>
      <c r="J53" s="249"/>
      <c r="K53" s="251"/>
      <c r="L53" s="251"/>
      <c r="M53" s="277"/>
      <c r="N53" s="252"/>
      <c r="O53" s="252"/>
      <c r="P53" s="252"/>
    </row>
    <row r="54" spans="1:16" s="3" customFormat="1">
      <c r="A54" s="199"/>
      <c r="B54" s="199"/>
      <c r="C54" s="31"/>
      <c r="D54" s="31"/>
      <c r="E54" s="31"/>
      <c r="F54" s="31"/>
      <c r="G54" s="31"/>
      <c r="H54" s="31"/>
      <c r="I54" s="249"/>
      <c r="J54" s="249"/>
      <c r="K54" s="251"/>
      <c r="L54" s="251"/>
      <c r="M54" s="277"/>
      <c r="N54" s="252"/>
      <c r="O54" s="252"/>
      <c r="P54" s="252"/>
    </row>
    <row r="55" spans="1:16" s="3" customFormat="1">
      <c r="A55" s="199"/>
      <c r="B55" s="199"/>
      <c r="C55" s="31"/>
      <c r="D55" s="31"/>
      <c r="E55" s="31"/>
      <c r="F55" s="31"/>
      <c r="G55" s="31"/>
      <c r="H55" s="31"/>
      <c r="I55" s="245"/>
      <c r="J55" s="245"/>
      <c r="K55" s="31"/>
      <c r="L55" s="31"/>
      <c r="M55" s="215"/>
      <c r="N55" s="31"/>
      <c r="O55" s="365"/>
      <c r="P55" s="31"/>
    </row>
    <row r="56" spans="1:16" s="3" customFormat="1">
      <c r="A56" s="199"/>
      <c r="B56" s="199"/>
      <c r="C56" s="31"/>
      <c r="D56" s="31"/>
      <c r="E56" s="31"/>
      <c r="F56" s="31"/>
      <c r="G56" s="31"/>
      <c r="H56" s="31"/>
      <c r="I56" s="245"/>
      <c r="J56" s="245"/>
      <c r="K56" s="31"/>
      <c r="L56" s="31"/>
      <c r="M56" s="215"/>
      <c r="N56" s="31"/>
      <c r="O56" s="365"/>
      <c r="P56" s="31"/>
    </row>
    <row r="57" spans="1:16" s="3" customFormat="1">
      <c r="A57" s="199"/>
      <c r="B57" s="199"/>
      <c r="C57" s="31"/>
      <c r="D57" s="31"/>
      <c r="E57" s="31"/>
      <c r="F57" s="31"/>
      <c r="G57" s="31"/>
      <c r="H57" s="31"/>
      <c r="I57" s="245"/>
      <c r="J57" s="245"/>
      <c r="K57" s="31"/>
      <c r="L57" s="31"/>
      <c r="M57" s="215"/>
      <c r="N57" s="31"/>
      <c r="O57" s="365"/>
      <c r="P57" s="31"/>
    </row>
    <row r="58" spans="1:16" s="3" customFormat="1">
      <c r="A58" s="199"/>
      <c r="B58" s="199"/>
      <c r="C58" s="31"/>
      <c r="D58" s="31"/>
      <c r="E58" s="31"/>
      <c r="F58" s="31"/>
      <c r="G58" s="31"/>
      <c r="H58" s="31"/>
      <c r="I58" s="245"/>
      <c r="J58" s="245"/>
      <c r="K58" s="31"/>
      <c r="L58" s="31"/>
      <c r="M58" s="215"/>
      <c r="N58" s="31"/>
      <c r="O58" s="365"/>
      <c r="P58" s="31"/>
    </row>
    <row r="59" spans="1:16" s="3" customFormat="1">
      <c r="A59" s="199"/>
      <c r="B59" s="199"/>
      <c r="C59" s="31"/>
      <c r="D59" s="31"/>
      <c r="E59" s="31"/>
      <c r="F59" s="31"/>
      <c r="G59" s="31"/>
      <c r="H59" s="31"/>
      <c r="I59" s="245"/>
      <c r="J59" s="245"/>
      <c r="K59" s="31"/>
      <c r="L59" s="31"/>
      <c r="M59" s="215"/>
      <c r="N59" s="31"/>
      <c r="O59" s="365"/>
      <c r="P59" s="31"/>
    </row>
    <row r="60" spans="1:16" s="3" customFormat="1">
      <c r="A60" s="199"/>
      <c r="B60" s="199"/>
      <c r="C60" s="31"/>
      <c r="D60" s="31"/>
      <c r="E60" s="31"/>
      <c r="F60" s="31"/>
      <c r="G60" s="31"/>
      <c r="H60" s="31"/>
      <c r="I60" s="245"/>
      <c r="J60" s="245"/>
      <c r="K60" s="31"/>
      <c r="L60" s="31"/>
      <c r="M60" s="215"/>
      <c r="N60" s="31"/>
      <c r="O60" s="365"/>
      <c r="P60" s="31"/>
    </row>
    <row r="61" spans="1:16" s="3" customFormat="1">
      <c r="A61" s="199"/>
      <c r="B61" s="199"/>
      <c r="C61" s="31"/>
      <c r="D61" s="31"/>
      <c r="E61" s="31"/>
      <c r="F61" s="31"/>
      <c r="G61" s="31"/>
      <c r="H61" s="31"/>
      <c r="I61" s="245"/>
      <c r="J61" s="245"/>
      <c r="K61" s="31"/>
      <c r="L61" s="31"/>
      <c r="M61" s="215"/>
      <c r="N61" s="31"/>
      <c r="O61" s="365"/>
      <c r="P61" s="31"/>
    </row>
    <row r="62" spans="1:16" s="3" customFormat="1">
      <c r="A62" s="199"/>
      <c r="B62" s="199"/>
      <c r="C62" s="31"/>
      <c r="D62" s="31"/>
      <c r="E62" s="31"/>
      <c r="F62" s="31"/>
      <c r="G62" s="31"/>
      <c r="H62" s="31"/>
      <c r="I62" s="245"/>
      <c r="J62" s="245"/>
      <c r="K62" s="31"/>
      <c r="L62" s="31"/>
      <c r="M62" s="215"/>
      <c r="N62" s="31"/>
      <c r="O62" s="365"/>
      <c r="P62" s="31"/>
    </row>
    <row r="63" spans="1:16" s="3" customFormat="1">
      <c r="A63" s="199"/>
      <c r="B63" s="199"/>
      <c r="C63" s="31"/>
      <c r="D63" s="31"/>
      <c r="E63" s="31"/>
      <c r="F63" s="31"/>
      <c r="G63" s="31"/>
      <c r="H63" s="31"/>
      <c r="I63" s="245"/>
      <c r="J63" s="245"/>
      <c r="K63" s="31"/>
      <c r="L63" s="31"/>
      <c r="M63" s="215"/>
      <c r="N63" s="31"/>
      <c r="O63" s="365"/>
      <c r="P63" s="31"/>
    </row>
    <row r="64" spans="1:16" s="3" customFormat="1">
      <c r="A64" s="199"/>
      <c r="B64" s="199"/>
      <c r="C64" s="31"/>
      <c r="D64" s="31"/>
      <c r="E64" s="31"/>
      <c r="F64" s="31"/>
      <c r="G64" s="31"/>
      <c r="H64" s="31"/>
      <c r="I64" s="245"/>
      <c r="J64" s="245"/>
      <c r="K64" s="31"/>
      <c r="L64" s="31"/>
      <c r="M64" s="215"/>
      <c r="N64" s="31"/>
      <c r="O64" s="365"/>
      <c r="P64" s="31"/>
    </row>
    <row r="65" spans="1:16" s="3" customFormat="1">
      <c r="A65" s="199"/>
      <c r="B65" s="199"/>
      <c r="C65" s="31"/>
      <c r="D65" s="31"/>
      <c r="E65" s="31"/>
      <c r="F65" s="31"/>
      <c r="G65" s="31"/>
      <c r="H65" s="31"/>
      <c r="I65" s="245"/>
      <c r="J65" s="245"/>
      <c r="K65" s="31"/>
      <c r="L65" s="31"/>
      <c r="M65" s="215"/>
      <c r="N65" s="31"/>
      <c r="O65" s="365"/>
      <c r="P65" s="31"/>
    </row>
    <row r="66" spans="1:16" s="3" customFormat="1">
      <c r="A66" s="199"/>
      <c r="B66" s="199"/>
      <c r="C66" s="31"/>
      <c r="D66" s="31"/>
      <c r="E66" s="31"/>
      <c r="F66" s="31"/>
      <c r="G66" s="31"/>
      <c r="H66" s="31"/>
      <c r="I66" s="245"/>
      <c r="J66" s="245"/>
      <c r="K66" s="31"/>
      <c r="L66" s="31"/>
      <c r="M66" s="215"/>
      <c r="N66" s="31"/>
      <c r="O66" s="365"/>
      <c r="P66" s="31"/>
    </row>
    <row r="67" spans="1:16" s="3" customFormat="1">
      <c r="A67" s="199"/>
      <c r="B67" s="199"/>
      <c r="C67" s="31"/>
      <c r="D67" s="31"/>
      <c r="E67" s="31"/>
      <c r="F67" s="31"/>
      <c r="G67" s="31"/>
      <c r="H67" s="31"/>
      <c r="I67" s="245"/>
      <c r="J67" s="245"/>
      <c r="K67" s="31"/>
      <c r="L67" s="31"/>
      <c r="M67" s="215"/>
      <c r="N67" s="31"/>
      <c r="O67" s="365"/>
      <c r="P67" s="31"/>
    </row>
    <row r="68" spans="1:16" s="3" customFormat="1">
      <c r="A68" s="199"/>
      <c r="B68" s="199"/>
      <c r="C68" s="31"/>
      <c r="D68" s="31"/>
      <c r="E68" s="31"/>
      <c r="F68" s="31"/>
      <c r="G68" s="31"/>
      <c r="H68" s="31"/>
      <c r="I68" s="245"/>
      <c r="J68" s="245"/>
      <c r="K68" s="31"/>
      <c r="L68" s="31"/>
      <c r="M68" s="215"/>
      <c r="N68" s="31"/>
      <c r="O68" s="365"/>
      <c r="P68" s="31"/>
    </row>
    <row r="69" spans="1:16" s="3" customFormat="1">
      <c r="A69" s="199"/>
      <c r="B69" s="199"/>
      <c r="C69" s="31"/>
      <c r="D69" s="31"/>
      <c r="E69" s="31"/>
      <c r="F69" s="31"/>
      <c r="G69" s="31"/>
      <c r="H69" s="31"/>
      <c r="I69" s="245"/>
      <c r="J69" s="245"/>
      <c r="K69" s="31"/>
      <c r="L69" s="31"/>
      <c r="M69" s="215"/>
      <c r="N69" s="31"/>
      <c r="O69" s="365"/>
      <c r="P69" s="31"/>
    </row>
    <row r="70" spans="1:16" s="3" customFormat="1">
      <c r="A70" s="199"/>
      <c r="B70" s="199"/>
      <c r="C70" s="31"/>
      <c r="D70" s="31"/>
      <c r="E70" s="31"/>
      <c r="F70" s="31"/>
      <c r="G70" s="31"/>
      <c r="H70" s="31"/>
      <c r="I70" s="245"/>
      <c r="J70" s="245"/>
      <c r="K70" s="31"/>
      <c r="L70" s="31"/>
      <c r="M70" s="215"/>
      <c r="N70" s="31"/>
      <c r="O70" s="365"/>
      <c r="P70" s="31"/>
    </row>
    <row r="71" spans="1:16" s="3" customFormat="1">
      <c r="A71" s="199"/>
      <c r="B71" s="199"/>
      <c r="C71" s="31"/>
      <c r="D71" s="31"/>
      <c r="E71" s="31"/>
      <c r="F71" s="31"/>
      <c r="G71" s="31"/>
      <c r="H71" s="31"/>
      <c r="I71" s="245"/>
      <c r="J71" s="245"/>
      <c r="K71" s="31"/>
      <c r="L71" s="31"/>
      <c r="M71" s="215"/>
      <c r="N71" s="31"/>
      <c r="O71" s="365"/>
      <c r="P71" s="31"/>
    </row>
    <row r="72" spans="1:16" s="3" customFormat="1">
      <c r="A72" s="199"/>
      <c r="B72" s="199"/>
      <c r="C72" s="31"/>
      <c r="D72" s="31"/>
      <c r="E72" s="31"/>
      <c r="F72" s="31"/>
      <c r="G72" s="31"/>
      <c r="H72" s="31"/>
      <c r="I72" s="245"/>
      <c r="J72" s="245"/>
      <c r="K72" s="31"/>
      <c r="L72" s="31"/>
      <c r="M72" s="215"/>
      <c r="N72" s="31"/>
      <c r="O72" s="365"/>
      <c r="P72" s="31"/>
    </row>
    <row r="73" spans="1:16" s="3" customFormat="1">
      <c r="A73" s="199"/>
      <c r="B73" s="199"/>
      <c r="C73" s="31"/>
      <c r="D73" s="31"/>
      <c r="E73" s="31"/>
      <c r="F73" s="31"/>
      <c r="G73" s="31"/>
      <c r="H73" s="31"/>
      <c r="I73" s="245"/>
      <c r="J73" s="245"/>
      <c r="K73" s="31"/>
      <c r="L73" s="31"/>
      <c r="M73" s="215"/>
      <c r="N73" s="31"/>
      <c r="O73" s="365"/>
      <c r="P73" s="31"/>
    </row>
    <row r="74" spans="1:16" s="3" customFormat="1">
      <c r="A74" s="199"/>
      <c r="B74" s="199"/>
      <c r="C74" s="31"/>
      <c r="D74" s="31"/>
      <c r="E74" s="31"/>
      <c r="F74" s="31"/>
      <c r="G74" s="31"/>
      <c r="H74" s="31"/>
      <c r="I74" s="245"/>
      <c r="J74" s="245"/>
      <c r="K74" s="31"/>
      <c r="L74" s="31"/>
      <c r="M74" s="215"/>
      <c r="N74" s="31"/>
      <c r="O74" s="365"/>
      <c r="P74" s="31"/>
    </row>
    <row r="75" spans="1:16" s="3" customFormat="1">
      <c r="A75" s="199"/>
      <c r="B75" s="199"/>
      <c r="C75" s="31"/>
      <c r="D75" s="31"/>
      <c r="E75" s="31"/>
      <c r="F75" s="31"/>
      <c r="G75" s="31"/>
      <c r="H75" s="31"/>
      <c r="I75" s="245"/>
      <c r="J75" s="245"/>
      <c r="K75" s="31"/>
      <c r="L75" s="31"/>
      <c r="M75" s="215"/>
      <c r="N75" s="31"/>
      <c r="O75" s="365"/>
      <c r="P75" s="31"/>
    </row>
    <row r="76" spans="1:16" s="3" customFormat="1">
      <c r="A76" s="199"/>
      <c r="B76" s="199"/>
      <c r="C76" s="31"/>
      <c r="D76" s="31"/>
      <c r="E76" s="31"/>
      <c r="F76" s="31"/>
      <c r="G76" s="31"/>
      <c r="H76" s="31"/>
      <c r="I76" s="245"/>
      <c r="J76" s="245"/>
      <c r="K76" s="31"/>
      <c r="L76" s="31"/>
      <c r="M76" s="215"/>
      <c r="N76" s="31"/>
      <c r="O76" s="365"/>
      <c r="P76" s="31"/>
    </row>
    <row r="77" spans="1:16" s="3" customFormat="1">
      <c r="A77" s="199"/>
      <c r="B77" s="199"/>
      <c r="C77" s="31"/>
      <c r="D77" s="31"/>
      <c r="E77" s="31"/>
      <c r="F77" s="31"/>
      <c r="G77" s="31"/>
      <c r="H77" s="31"/>
      <c r="I77" s="245"/>
      <c r="J77" s="245"/>
      <c r="K77" s="31"/>
      <c r="L77" s="31"/>
      <c r="M77" s="215"/>
      <c r="N77" s="31"/>
      <c r="O77" s="365"/>
      <c r="P77" s="31"/>
    </row>
    <row r="78" spans="1:16" s="3" customFormat="1">
      <c r="A78" s="199"/>
      <c r="B78" s="199"/>
      <c r="C78" s="31"/>
      <c r="D78" s="31"/>
      <c r="E78" s="31"/>
      <c r="F78" s="31"/>
      <c r="G78" s="31"/>
      <c r="H78" s="31"/>
      <c r="I78" s="245"/>
      <c r="J78" s="245"/>
      <c r="K78" s="31"/>
      <c r="L78" s="31"/>
      <c r="M78" s="215"/>
      <c r="N78" s="31"/>
      <c r="O78" s="365"/>
    </row>
    <row r="79" spans="1:16" s="3" customFormat="1">
      <c r="A79" s="199"/>
      <c r="B79" s="199"/>
      <c r="C79" s="31"/>
      <c r="D79" s="31"/>
      <c r="E79" s="31"/>
      <c r="F79" s="31"/>
      <c r="G79" s="31"/>
      <c r="H79" s="31"/>
      <c r="I79" s="245"/>
      <c r="J79" s="245"/>
      <c r="K79" s="31"/>
      <c r="L79" s="31"/>
      <c r="M79" s="215"/>
      <c r="N79" s="31"/>
      <c r="O79" s="365"/>
    </row>
    <row r="80" spans="1:16" s="3" customFormat="1">
      <c r="A80" s="199"/>
      <c r="B80" s="199"/>
      <c r="C80" s="31"/>
      <c r="D80" s="31"/>
      <c r="E80" s="31"/>
      <c r="F80" s="31"/>
      <c r="G80" s="31"/>
      <c r="H80" s="31"/>
      <c r="I80" s="245"/>
      <c r="J80" s="245"/>
      <c r="K80" s="31"/>
      <c r="L80" s="31"/>
      <c r="M80" s="215"/>
      <c r="N80" s="31"/>
      <c r="O80" s="365"/>
    </row>
    <row r="81" spans="1:16" s="3" customFormat="1">
      <c r="A81" s="199"/>
      <c r="B81" s="199"/>
      <c r="C81" s="31"/>
      <c r="D81" s="31"/>
      <c r="E81" s="31"/>
      <c r="F81" s="31"/>
      <c r="G81" s="31"/>
      <c r="H81" s="31"/>
      <c r="I81" s="245"/>
      <c r="J81" s="245"/>
      <c r="K81" s="31"/>
      <c r="L81" s="31"/>
      <c r="M81" s="215"/>
      <c r="N81" s="31"/>
      <c r="O81" s="365"/>
    </row>
    <row r="82" spans="1:16" s="3" customFormat="1">
      <c r="A82" s="199"/>
      <c r="B82" s="199"/>
      <c r="C82" s="31"/>
      <c r="D82" s="31"/>
      <c r="E82" s="31"/>
      <c r="F82" s="31"/>
      <c r="G82" s="31"/>
      <c r="H82" s="31"/>
      <c r="I82" s="245"/>
      <c r="J82" s="245"/>
      <c r="K82" s="31"/>
      <c r="L82" s="31"/>
      <c r="M82" s="215"/>
      <c r="N82" s="31"/>
      <c r="O82" s="365"/>
    </row>
    <row r="83" spans="1:16" s="3" customFormat="1">
      <c r="A83" s="199"/>
      <c r="B83" s="199"/>
      <c r="C83" s="31"/>
      <c r="D83" s="31"/>
      <c r="E83" s="31"/>
      <c r="F83" s="31"/>
      <c r="G83" s="31"/>
      <c r="H83" s="31"/>
      <c r="I83" s="245"/>
      <c r="J83" s="245"/>
      <c r="K83" s="31"/>
      <c r="L83" s="31"/>
      <c r="M83" s="215"/>
      <c r="N83" s="31"/>
      <c r="O83" s="365"/>
    </row>
    <row r="84" spans="1:16" s="3" customFormat="1">
      <c r="A84" s="199"/>
      <c r="B84" s="199"/>
      <c r="C84" s="31"/>
      <c r="D84" s="31"/>
      <c r="E84" s="31"/>
      <c r="F84" s="31"/>
      <c r="G84" s="31"/>
      <c r="H84" s="31"/>
      <c r="I84" s="245"/>
      <c r="J84" s="245"/>
      <c r="K84" s="31"/>
      <c r="L84" s="31"/>
      <c r="M84" s="215"/>
      <c r="N84" s="31"/>
      <c r="O84" s="365"/>
    </row>
    <row r="85" spans="1:16" s="3" customFormat="1">
      <c r="A85" s="199"/>
      <c r="B85" s="199"/>
      <c r="C85" s="31"/>
      <c r="D85" s="31"/>
      <c r="E85" s="31"/>
      <c r="F85" s="31"/>
      <c r="G85" s="31"/>
      <c r="H85" s="31"/>
      <c r="I85" s="245"/>
      <c r="J85" s="245"/>
      <c r="K85" s="31"/>
      <c r="L85" s="31"/>
      <c r="M85" s="215"/>
      <c r="N85" s="31"/>
      <c r="O85" s="365"/>
    </row>
    <row r="86" spans="1:16" s="3" customFormat="1">
      <c r="A86" s="4"/>
      <c r="B86" s="4"/>
      <c r="I86" s="22"/>
      <c r="J86" s="22"/>
      <c r="M86" s="174"/>
      <c r="O86" s="362"/>
    </row>
    <row r="87" spans="1:16" s="3" customFormat="1">
      <c r="A87" s="4"/>
      <c r="B87" s="4"/>
      <c r="I87" s="22"/>
      <c r="J87" s="22"/>
      <c r="M87" s="174"/>
      <c r="O87" s="362"/>
    </row>
    <row r="88" spans="1:16" s="3" customFormat="1">
      <c r="A88" s="62"/>
      <c r="B88" s="62"/>
      <c r="C88" s="19" t="s">
        <v>2187</v>
      </c>
      <c r="D88" s="19"/>
      <c r="E88" s="19"/>
      <c r="F88" s="59"/>
      <c r="G88" s="59"/>
      <c r="H88" s="60"/>
      <c r="I88" s="22"/>
      <c r="J88" s="22"/>
      <c r="K88" s="70"/>
      <c r="L88" s="84"/>
      <c r="M88" s="176"/>
      <c r="N88" s="58"/>
      <c r="O88" s="58"/>
      <c r="P88" s="58"/>
    </row>
    <row r="89" spans="1:16" s="3" customFormat="1">
      <c r="A89" s="4"/>
      <c r="B89" s="4"/>
      <c r="I89" s="71"/>
      <c r="J89" s="613"/>
      <c r="M89" s="174"/>
      <c r="O89" s="362"/>
    </row>
    <row r="90" spans="1:16" s="3" customFormat="1">
      <c r="A90" s="4"/>
      <c r="B90" s="4"/>
      <c r="I90" s="22"/>
      <c r="J90" s="22"/>
      <c r="M90" s="174"/>
      <c r="O90" s="362"/>
    </row>
    <row r="91" spans="1:16" s="3" customFormat="1">
      <c r="A91" s="4"/>
      <c r="B91" s="4"/>
      <c r="I91" s="22"/>
      <c r="J91" s="22"/>
      <c r="M91" s="174"/>
      <c r="O91" s="362"/>
    </row>
    <row r="92" spans="1:16" s="3" customFormat="1">
      <c r="A92" s="4"/>
      <c r="B92" s="4"/>
      <c r="I92" s="22"/>
      <c r="J92" s="22"/>
      <c r="M92" s="174"/>
      <c r="O92" s="362"/>
    </row>
    <row r="93" spans="1:16" s="3" customFormat="1">
      <c r="A93" s="4"/>
      <c r="B93" s="4"/>
      <c r="I93" s="22"/>
      <c r="J93" s="22"/>
      <c r="M93" s="174"/>
      <c r="O93" s="362"/>
    </row>
    <row r="94" spans="1:16" s="3" customFormat="1">
      <c r="A94" s="4"/>
      <c r="B94" s="4"/>
      <c r="I94" s="22"/>
      <c r="J94" s="22"/>
      <c r="M94" s="174"/>
      <c r="O94" s="362"/>
    </row>
    <row r="95" spans="1:16" s="3" customFormat="1">
      <c r="A95" s="4"/>
      <c r="B95" s="4"/>
      <c r="I95" s="22"/>
      <c r="J95" s="22"/>
      <c r="M95" s="174"/>
      <c r="O95" s="362"/>
    </row>
    <row r="96" spans="1:16" s="3" customFormat="1">
      <c r="A96" s="4"/>
      <c r="B96" s="4"/>
      <c r="I96" s="22"/>
      <c r="J96" s="22"/>
      <c r="M96" s="174"/>
      <c r="O96" s="362"/>
    </row>
    <row r="97" spans="1:15" s="3" customFormat="1">
      <c r="A97" s="4"/>
      <c r="B97" s="4"/>
      <c r="I97" s="22"/>
      <c r="J97" s="22"/>
      <c r="M97" s="174"/>
      <c r="O97" s="362"/>
    </row>
    <row r="98" spans="1:15" s="3" customFormat="1">
      <c r="A98" s="4"/>
      <c r="B98" s="4"/>
      <c r="I98" s="22"/>
      <c r="J98" s="22"/>
      <c r="M98" s="174"/>
      <c r="O98" s="362"/>
    </row>
    <row r="99" spans="1:15" s="3" customFormat="1">
      <c r="A99" s="4"/>
      <c r="B99" s="4"/>
      <c r="I99" s="22"/>
      <c r="J99" s="22"/>
      <c r="M99" s="174"/>
      <c r="O99" s="362"/>
    </row>
    <row r="100" spans="1:15" s="3" customFormat="1">
      <c r="A100" s="4"/>
      <c r="B100" s="4"/>
      <c r="I100" s="22"/>
      <c r="J100" s="22"/>
      <c r="M100" s="174"/>
      <c r="O100" s="362"/>
    </row>
    <row r="101" spans="1:15" s="3" customFormat="1">
      <c r="A101" s="4"/>
      <c r="B101" s="4"/>
      <c r="I101" s="22"/>
      <c r="J101" s="22"/>
      <c r="M101" s="174"/>
      <c r="O101" s="362"/>
    </row>
    <row r="102" spans="1:15" s="3" customFormat="1">
      <c r="A102" s="4"/>
      <c r="B102" s="4"/>
      <c r="I102" s="22"/>
      <c r="J102" s="22"/>
      <c r="M102" s="174"/>
      <c r="O102" s="362"/>
    </row>
    <row r="103" spans="1:15" s="3" customFormat="1">
      <c r="A103" s="4"/>
      <c r="B103" s="4"/>
      <c r="I103" s="22"/>
      <c r="J103" s="22"/>
      <c r="M103" s="174"/>
      <c r="O103" s="362"/>
    </row>
    <row r="104" spans="1:15" s="3" customFormat="1">
      <c r="A104" s="4"/>
      <c r="B104" s="4"/>
      <c r="I104" s="22"/>
      <c r="J104" s="22"/>
      <c r="M104" s="174"/>
      <c r="O104" s="362"/>
    </row>
    <row r="105" spans="1:15" s="3" customFormat="1">
      <c r="A105" s="4"/>
      <c r="B105" s="4"/>
      <c r="I105" s="22"/>
      <c r="J105" s="22"/>
      <c r="M105" s="174"/>
      <c r="O105" s="362"/>
    </row>
    <row r="106" spans="1:15" s="3" customFormat="1">
      <c r="A106" s="4"/>
      <c r="B106" s="4"/>
      <c r="I106" s="22"/>
      <c r="J106" s="22"/>
      <c r="M106" s="174"/>
      <c r="O106" s="362"/>
    </row>
    <row r="107" spans="1:15" s="3" customFormat="1">
      <c r="A107" s="4"/>
      <c r="B107" s="4"/>
      <c r="I107" s="22"/>
      <c r="J107" s="22"/>
      <c r="M107" s="174"/>
      <c r="O107" s="362"/>
    </row>
    <row r="108" spans="1:15" s="3" customFormat="1">
      <c r="A108" s="4"/>
      <c r="B108" s="4"/>
      <c r="I108" s="22"/>
      <c r="J108" s="22"/>
      <c r="M108" s="174"/>
      <c r="O108" s="362"/>
    </row>
    <row r="109" spans="1:15" s="3" customFormat="1">
      <c r="A109" s="4"/>
      <c r="B109" s="4"/>
      <c r="I109" s="22"/>
      <c r="J109" s="22"/>
      <c r="M109" s="174"/>
      <c r="O109" s="362"/>
    </row>
    <row r="110" spans="1:15" s="3" customFormat="1">
      <c r="A110" s="4"/>
      <c r="B110" s="4"/>
      <c r="I110" s="22"/>
      <c r="J110" s="22"/>
      <c r="M110" s="174"/>
      <c r="O110" s="362"/>
    </row>
    <row r="111" spans="1:15" s="3" customFormat="1">
      <c r="A111" s="4"/>
      <c r="B111" s="4"/>
      <c r="I111" s="22"/>
      <c r="J111" s="22"/>
      <c r="M111" s="174"/>
      <c r="O111" s="362"/>
    </row>
    <row r="112" spans="1:15" s="3" customFormat="1">
      <c r="A112" s="4"/>
      <c r="B112" s="4"/>
      <c r="I112" s="22"/>
      <c r="J112" s="22"/>
      <c r="M112" s="174"/>
      <c r="O112" s="362"/>
    </row>
    <row r="113" spans="1:15" s="3" customFormat="1">
      <c r="A113" s="4"/>
      <c r="B113" s="4"/>
      <c r="I113" s="22"/>
      <c r="J113" s="22"/>
      <c r="M113" s="174"/>
      <c r="O113" s="362"/>
    </row>
    <row r="114" spans="1:15" s="3" customFormat="1">
      <c r="A114" s="4"/>
      <c r="B114" s="4"/>
      <c r="I114" s="22"/>
      <c r="J114" s="22"/>
      <c r="M114" s="174"/>
      <c r="O114" s="362"/>
    </row>
    <row r="115" spans="1:15" s="3" customFormat="1">
      <c r="A115" s="4"/>
      <c r="B115" s="4"/>
      <c r="I115" s="22"/>
      <c r="J115" s="22"/>
      <c r="M115" s="174"/>
      <c r="O115" s="362"/>
    </row>
    <row r="116" spans="1:15" s="3" customFormat="1">
      <c r="A116" s="4"/>
      <c r="B116" s="4"/>
      <c r="I116" s="22"/>
      <c r="J116" s="22"/>
      <c r="M116" s="174"/>
      <c r="O116" s="362"/>
    </row>
    <row r="117" spans="1:15" s="3" customFormat="1">
      <c r="A117" s="4"/>
      <c r="B117" s="4"/>
      <c r="I117" s="22"/>
      <c r="J117" s="22"/>
      <c r="M117" s="174"/>
      <c r="O117" s="362"/>
    </row>
    <row r="118" spans="1:15" s="3" customFormat="1">
      <c r="A118" s="4"/>
      <c r="B118" s="4"/>
      <c r="I118" s="22"/>
      <c r="J118" s="22"/>
      <c r="M118" s="174"/>
      <c r="O118" s="362"/>
    </row>
    <row r="119" spans="1:15" s="3" customFormat="1">
      <c r="A119" s="4"/>
      <c r="B119" s="4"/>
      <c r="I119" s="22"/>
      <c r="J119" s="22"/>
      <c r="M119" s="174"/>
      <c r="O119" s="362"/>
    </row>
    <row r="120" spans="1:15" s="3" customFormat="1">
      <c r="A120" s="4"/>
      <c r="B120" s="4"/>
      <c r="I120" s="22"/>
      <c r="J120" s="22"/>
      <c r="M120" s="174"/>
      <c r="O120" s="362"/>
    </row>
    <row r="121" spans="1:15" s="3" customFormat="1">
      <c r="A121" s="4"/>
      <c r="B121" s="4"/>
      <c r="I121" s="22"/>
      <c r="J121" s="22"/>
      <c r="M121" s="174"/>
      <c r="O121" s="362"/>
    </row>
    <row r="122" spans="1:15" s="3" customFormat="1">
      <c r="A122" s="4"/>
      <c r="B122" s="4"/>
      <c r="I122" s="22"/>
      <c r="J122" s="22"/>
      <c r="M122" s="174"/>
      <c r="O122" s="362"/>
    </row>
    <row r="123" spans="1:15" s="3" customFormat="1">
      <c r="A123" s="4"/>
      <c r="B123" s="4"/>
      <c r="I123" s="22"/>
      <c r="J123" s="22"/>
      <c r="M123" s="174"/>
      <c r="O123" s="362"/>
    </row>
    <row r="124" spans="1:15" s="3" customFormat="1">
      <c r="A124" s="4"/>
      <c r="B124" s="4"/>
      <c r="I124" s="22"/>
      <c r="J124" s="22"/>
      <c r="M124" s="174"/>
      <c r="O124" s="362"/>
    </row>
    <row r="125" spans="1:15" s="3" customFormat="1">
      <c r="A125" s="4"/>
      <c r="B125" s="4"/>
      <c r="I125" s="22"/>
      <c r="J125" s="22"/>
      <c r="M125" s="174"/>
      <c r="O125" s="362"/>
    </row>
    <row r="126" spans="1:15" s="3" customFormat="1">
      <c r="A126" s="4"/>
      <c r="B126" s="4"/>
      <c r="I126" s="22"/>
      <c r="J126" s="22"/>
      <c r="M126" s="174"/>
      <c r="O126" s="362"/>
    </row>
    <row r="127" spans="1:15" s="3" customFormat="1">
      <c r="A127" s="4"/>
      <c r="B127" s="4"/>
      <c r="I127" s="22"/>
      <c r="J127" s="22"/>
      <c r="M127" s="174"/>
      <c r="O127" s="362"/>
    </row>
    <row r="128" spans="1:15" s="3" customFormat="1">
      <c r="A128" s="4"/>
      <c r="B128" s="4"/>
      <c r="I128" s="22"/>
      <c r="J128" s="22"/>
      <c r="M128" s="174"/>
      <c r="O128" s="362"/>
    </row>
    <row r="129" spans="1:16" s="3" customFormat="1">
      <c r="A129" s="4"/>
      <c r="B129" s="4"/>
      <c r="I129" s="22"/>
      <c r="J129" s="22"/>
      <c r="M129" s="174"/>
      <c r="O129" s="362"/>
    </row>
    <row r="130" spans="1:16" s="3" customFormat="1">
      <c r="A130" s="4"/>
      <c r="B130" s="4"/>
      <c r="I130" s="22"/>
      <c r="J130" s="22"/>
      <c r="M130" s="174"/>
      <c r="O130" s="362"/>
    </row>
    <row r="131" spans="1:16" s="3" customFormat="1">
      <c r="A131" s="4"/>
      <c r="B131" s="4"/>
      <c r="I131" s="22"/>
      <c r="J131" s="22"/>
      <c r="M131" s="174"/>
      <c r="O131" s="362"/>
    </row>
    <row r="132" spans="1:16" s="3" customFormat="1">
      <c r="A132" s="4"/>
      <c r="B132" s="4"/>
      <c r="I132" s="22"/>
      <c r="J132" s="22"/>
      <c r="M132" s="174"/>
      <c r="O132" s="362"/>
    </row>
    <row r="133" spans="1:16" s="3" customFormat="1">
      <c r="A133" s="4"/>
      <c r="B133" s="4"/>
      <c r="I133" s="22"/>
      <c r="J133" s="22"/>
      <c r="M133" s="174"/>
      <c r="O133" s="362"/>
    </row>
    <row r="134" spans="1:16" s="3" customFormat="1">
      <c r="A134" s="4"/>
      <c r="B134" s="4"/>
      <c r="I134" s="22"/>
      <c r="J134" s="22"/>
      <c r="M134" s="174"/>
      <c r="O134" s="362"/>
    </row>
    <row r="135" spans="1:16" s="3" customFormat="1">
      <c r="A135" s="4"/>
      <c r="B135" s="4"/>
      <c r="I135" s="22"/>
      <c r="J135" s="22"/>
      <c r="M135" s="174"/>
      <c r="O135" s="362"/>
    </row>
    <row r="136" spans="1:16" s="3" customFormat="1">
      <c r="A136" s="4"/>
      <c r="B136" s="4"/>
      <c r="I136" s="22"/>
      <c r="J136" s="22"/>
      <c r="M136" s="174"/>
      <c r="O136" s="362"/>
    </row>
    <row r="137" spans="1:16" s="3" customFormat="1">
      <c r="A137" s="4"/>
      <c r="B137" s="4"/>
      <c r="I137" s="22"/>
      <c r="J137" s="22"/>
      <c r="M137" s="174"/>
      <c r="O137" s="362"/>
    </row>
    <row r="138" spans="1:16" s="3" customFormat="1">
      <c r="A138" s="4"/>
      <c r="B138" s="4"/>
      <c r="I138" s="22"/>
      <c r="J138" s="22"/>
      <c r="M138" s="174"/>
      <c r="O138" s="362"/>
    </row>
    <row r="139" spans="1:16" s="3" customFormat="1">
      <c r="A139" s="4"/>
      <c r="B139" s="4"/>
      <c r="I139" s="22"/>
      <c r="J139" s="22"/>
      <c r="M139" s="174"/>
      <c r="O139" s="362"/>
    </row>
    <row r="140" spans="1:16" s="3" customFormat="1">
      <c r="A140" s="2"/>
      <c r="B140" s="2"/>
      <c r="C140"/>
      <c r="D140"/>
      <c r="E140"/>
      <c r="F140"/>
      <c r="G140"/>
      <c r="H140"/>
      <c r="I140" s="21"/>
      <c r="J140" s="21"/>
      <c r="K140"/>
      <c r="L140"/>
      <c r="M140" s="189"/>
      <c r="N140"/>
      <c r="O140" s="107"/>
      <c r="P140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15748031496062992" right="0.21" top="0.55118110236220474" bottom="0.55118110236220474" header="0.31496062992125984" footer="0.31496062992125984"/>
  <pageSetup paperSize="9" firstPageNumber="28" orientation="portrait" useFirstPageNumber="1" r:id="rId1"/>
  <headerFooter>
    <oddFooter>&amp;C&amp;"-,Italic"&amp;9Budget Estimates 2018-2019 :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137"/>
  <sheetViews>
    <sheetView showWhiteSpace="0" topLeftCell="G1" workbookViewId="0">
      <selection activeCell="R1" sqref="R1"/>
    </sheetView>
  </sheetViews>
  <sheetFormatPr defaultRowHeight="17.45" customHeight="1"/>
  <cols>
    <col min="1" max="1" width="7" style="2" customWidth="1"/>
    <col min="2" max="2" width="6.85546875" style="2" customWidth="1"/>
    <col min="3" max="3" width="21.28515625" customWidth="1"/>
    <col min="4" max="4" width="20.85546875" customWidth="1"/>
    <col min="5" max="5" width="9.42578125" customWidth="1"/>
    <col min="6" max="6" width="9" customWidth="1"/>
    <col min="7" max="7" width="9.42578125" style="107" customWidth="1"/>
    <col min="8" max="8" width="9.5703125" customWidth="1"/>
    <col min="9" max="9" width="10.5703125" style="21" customWidth="1"/>
    <col min="10" max="10" width="6.140625" style="21" bestFit="1" customWidth="1"/>
    <col min="11" max="11" width="29.42578125" bestFit="1" customWidth="1"/>
    <col min="12" max="12" width="44" bestFit="1" customWidth="1"/>
    <col min="13" max="13" width="8.7109375" style="276" bestFit="1" customWidth="1"/>
    <col min="14" max="14" width="8.85546875" customWidth="1"/>
    <col min="15" max="15" width="8.7109375" style="107" customWidth="1"/>
    <col min="16" max="16" width="8.7109375" style="436" customWidth="1"/>
    <col min="17" max="17" width="0.7109375" customWidth="1"/>
  </cols>
  <sheetData>
    <row r="1" spans="1:18" ht="17.45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8" ht="17.45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8" ht="17.45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8" ht="54.7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2776</v>
      </c>
      <c r="H4" s="112" t="s">
        <v>3088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8" ht="24">
      <c r="A5" s="41" t="s">
        <v>1408</v>
      </c>
      <c r="B5" s="41"/>
      <c r="C5" s="224" t="s">
        <v>2129</v>
      </c>
      <c r="D5" s="224"/>
      <c r="E5" s="224"/>
      <c r="F5" s="224"/>
      <c r="G5" s="224"/>
      <c r="H5" s="191"/>
      <c r="I5" s="196" t="s">
        <v>1409</v>
      </c>
      <c r="J5" s="196"/>
      <c r="K5" s="196" t="s">
        <v>2128</v>
      </c>
      <c r="L5" s="196"/>
      <c r="M5" s="152"/>
      <c r="N5" s="196"/>
      <c r="O5" s="196"/>
      <c r="P5" s="196"/>
    </row>
    <row r="6" spans="1:18" ht="14.45" customHeight="1">
      <c r="A6" s="122" t="s">
        <v>477</v>
      </c>
      <c r="B6" s="122" t="s">
        <v>3002</v>
      </c>
      <c r="C6" s="129" t="s">
        <v>478</v>
      </c>
      <c r="D6" s="122" t="s">
        <v>478</v>
      </c>
      <c r="E6" s="129">
        <v>0</v>
      </c>
      <c r="F6" s="235">
        <v>0</v>
      </c>
      <c r="G6" s="127">
        <v>0</v>
      </c>
      <c r="H6" s="134">
        <v>9600000</v>
      </c>
      <c r="I6" s="205" t="s">
        <v>490</v>
      </c>
      <c r="J6" s="122" t="s">
        <v>2815</v>
      </c>
      <c r="K6" s="192" t="s">
        <v>32</v>
      </c>
      <c r="L6" s="122" t="s">
        <v>2853</v>
      </c>
      <c r="M6" s="134">
        <v>0</v>
      </c>
      <c r="N6" s="235">
        <v>0</v>
      </c>
      <c r="O6" s="134">
        <v>0</v>
      </c>
      <c r="P6" s="134">
        <v>0</v>
      </c>
      <c r="R6" s="15" t="s">
        <v>3278</v>
      </c>
    </row>
    <row r="7" spans="1:18" ht="16.899999999999999" customHeight="1">
      <c r="A7" s="122" t="s">
        <v>479</v>
      </c>
      <c r="B7" s="122" t="s">
        <v>2798</v>
      </c>
      <c r="C7" s="129" t="s">
        <v>116</v>
      </c>
      <c r="D7" s="122" t="s">
        <v>12</v>
      </c>
      <c r="E7" s="235">
        <v>0</v>
      </c>
      <c r="F7" s="235">
        <v>3500</v>
      </c>
      <c r="G7" s="127">
        <v>10000</v>
      </c>
      <c r="H7" s="134">
        <v>10000</v>
      </c>
      <c r="I7" s="205" t="s">
        <v>491</v>
      </c>
      <c r="J7" s="122" t="s">
        <v>2817</v>
      </c>
      <c r="K7" s="192" t="s">
        <v>36</v>
      </c>
      <c r="L7" s="122" t="s">
        <v>2855</v>
      </c>
      <c r="M7" s="134">
        <v>0</v>
      </c>
      <c r="N7" s="235">
        <v>0</v>
      </c>
      <c r="O7" s="134">
        <v>0</v>
      </c>
      <c r="P7" s="134">
        <v>0</v>
      </c>
      <c r="R7" s="15" t="s">
        <v>3278</v>
      </c>
    </row>
    <row r="8" spans="1:18" ht="15" customHeight="1">
      <c r="A8" s="122" t="s">
        <v>480</v>
      </c>
      <c r="B8" s="122" t="s">
        <v>3002</v>
      </c>
      <c r="C8" s="129" t="s">
        <v>481</v>
      </c>
      <c r="D8" s="122" t="s">
        <v>481</v>
      </c>
      <c r="E8" s="129">
        <v>0</v>
      </c>
      <c r="F8" s="235">
        <v>0</v>
      </c>
      <c r="G8" s="127">
        <v>0</v>
      </c>
      <c r="H8" s="138">
        <v>0</v>
      </c>
      <c r="I8" s="112" t="s">
        <v>43</v>
      </c>
      <c r="J8" s="112"/>
      <c r="K8" s="193" t="s">
        <v>44</v>
      </c>
      <c r="L8" s="193"/>
      <c r="M8" s="211">
        <f>SUM(M6:M7)</f>
        <v>0</v>
      </c>
      <c r="N8" s="239">
        <f>SUM(N6:N7)</f>
        <v>0</v>
      </c>
      <c r="O8" s="239">
        <f t="shared" ref="O8:P8" si="0">SUM(O6:O7)</f>
        <v>0</v>
      </c>
      <c r="P8" s="239">
        <f t="shared" si="0"/>
        <v>0</v>
      </c>
    </row>
    <row r="9" spans="1:18" ht="17.45" customHeight="1">
      <c r="A9" s="122" t="s">
        <v>482</v>
      </c>
      <c r="B9" s="122" t="s">
        <v>3003</v>
      </c>
      <c r="C9" s="129" t="s">
        <v>483</v>
      </c>
      <c r="D9" s="122" t="s">
        <v>483</v>
      </c>
      <c r="E9" s="129">
        <v>0</v>
      </c>
      <c r="F9" s="235">
        <v>2400000</v>
      </c>
      <c r="G9" s="127">
        <v>2400000</v>
      </c>
      <c r="H9" s="134">
        <v>2400000</v>
      </c>
      <c r="I9" s="114"/>
      <c r="J9" s="114"/>
      <c r="K9" s="114" t="s">
        <v>792</v>
      </c>
      <c r="L9" s="114"/>
      <c r="M9" s="138"/>
      <c r="N9" s="240"/>
      <c r="O9" s="131"/>
      <c r="P9" s="138"/>
    </row>
    <row r="10" spans="1:18" ht="17.45" customHeight="1">
      <c r="A10" s="122" t="s">
        <v>484</v>
      </c>
      <c r="B10" s="122" t="s">
        <v>3004</v>
      </c>
      <c r="C10" s="156" t="s">
        <v>485</v>
      </c>
      <c r="D10" s="122" t="s">
        <v>485</v>
      </c>
      <c r="E10" s="183">
        <v>0</v>
      </c>
      <c r="F10" s="235">
        <v>2400000</v>
      </c>
      <c r="G10" s="182">
        <v>2400000</v>
      </c>
      <c r="H10" s="134">
        <v>2400000</v>
      </c>
      <c r="I10" s="205" t="s">
        <v>492</v>
      </c>
      <c r="J10" s="122" t="s">
        <v>2821</v>
      </c>
      <c r="K10" s="192" t="s">
        <v>46</v>
      </c>
      <c r="L10" s="122" t="s">
        <v>2858</v>
      </c>
      <c r="M10" s="134">
        <v>2500000</v>
      </c>
      <c r="N10" s="235">
        <v>612270</v>
      </c>
      <c r="O10" s="134">
        <v>1000000</v>
      </c>
      <c r="P10" s="134">
        <v>1200000</v>
      </c>
      <c r="R10" t="s">
        <v>3279</v>
      </c>
    </row>
    <row r="11" spans="1:18" ht="16.149999999999999" customHeight="1">
      <c r="A11" s="153" t="s">
        <v>486</v>
      </c>
      <c r="B11" s="122" t="s">
        <v>3005</v>
      </c>
      <c r="C11" s="154" t="s">
        <v>487</v>
      </c>
      <c r="D11" s="122" t="s">
        <v>487</v>
      </c>
      <c r="E11" s="154">
        <v>0</v>
      </c>
      <c r="F11" s="123">
        <v>4800000</v>
      </c>
      <c r="G11" s="123">
        <v>4800000</v>
      </c>
      <c r="H11" s="134">
        <v>4800000</v>
      </c>
      <c r="I11" s="205" t="s">
        <v>2575</v>
      </c>
      <c r="J11" s="122" t="s">
        <v>3053</v>
      </c>
      <c r="K11" s="192" t="s">
        <v>110</v>
      </c>
      <c r="L11" s="122" t="s">
        <v>3054</v>
      </c>
      <c r="M11" s="134">
        <v>530000</v>
      </c>
      <c r="N11" s="235">
        <v>0</v>
      </c>
      <c r="O11" s="134">
        <v>0</v>
      </c>
      <c r="P11" s="134">
        <v>600000</v>
      </c>
      <c r="R11" t="s">
        <v>3279</v>
      </c>
    </row>
    <row r="12" spans="1:18" ht="13.9" customHeight="1">
      <c r="A12" s="122" t="s">
        <v>488</v>
      </c>
      <c r="B12" s="122" t="s">
        <v>3006</v>
      </c>
      <c r="C12" s="129" t="s">
        <v>489</v>
      </c>
      <c r="D12" s="122" t="s">
        <v>489</v>
      </c>
      <c r="E12" s="123">
        <v>6000000</v>
      </c>
      <c r="F12" s="123">
        <v>2400000</v>
      </c>
      <c r="G12" s="123">
        <v>2400000</v>
      </c>
      <c r="H12" s="134">
        <v>6000000</v>
      </c>
      <c r="I12" s="205" t="s">
        <v>493</v>
      </c>
      <c r="J12" s="122" t="s">
        <v>2823</v>
      </c>
      <c r="K12" s="192" t="s">
        <v>50</v>
      </c>
      <c r="L12" s="122" t="s">
        <v>2859</v>
      </c>
      <c r="M12" s="134">
        <v>50000</v>
      </c>
      <c r="N12" s="123">
        <v>0</v>
      </c>
      <c r="O12" s="134">
        <v>10000</v>
      </c>
      <c r="P12" s="134">
        <v>20000</v>
      </c>
      <c r="R12" t="s">
        <v>3279</v>
      </c>
    </row>
    <row r="13" spans="1:18" ht="36">
      <c r="A13" s="154" t="s">
        <v>2529</v>
      </c>
      <c r="B13" s="122" t="s">
        <v>3007</v>
      </c>
      <c r="C13" s="154" t="s">
        <v>2678</v>
      </c>
      <c r="D13" s="122" t="s">
        <v>2678</v>
      </c>
      <c r="E13" s="123">
        <v>11000000</v>
      </c>
      <c r="F13" s="123">
        <v>9300411</v>
      </c>
      <c r="G13" s="93">
        <v>11800000</v>
      </c>
      <c r="H13" s="134">
        <v>0</v>
      </c>
      <c r="I13" s="205" t="s">
        <v>494</v>
      </c>
      <c r="J13" s="122" t="s">
        <v>2825</v>
      </c>
      <c r="K13" s="192" t="s">
        <v>54</v>
      </c>
      <c r="L13" s="122" t="s">
        <v>2861</v>
      </c>
      <c r="M13" s="134">
        <v>20000</v>
      </c>
      <c r="N13" s="235">
        <v>0</v>
      </c>
      <c r="O13" s="134">
        <v>10000</v>
      </c>
      <c r="P13" s="134">
        <v>10000</v>
      </c>
      <c r="R13" t="s">
        <v>3279</v>
      </c>
    </row>
    <row r="14" spans="1:18" ht="24">
      <c r="A14" s="184"/>
      <c r="B14" s="184"/>
      <c r="C14" s="254"/>
      <c r="D14" s="254"/>
      <c r="E14" s="254"/>
      <c r="F14" s="242"/>
      <c r="G14" s="242"/>
      <c r="H14" s="123"/>
      <c r="I14" s="205" t="s">
        <v>495</v>
      </c>
      <c r="J14" s="122" t="s">
        <v>2826</v>
      </c>
      <c r="K14" s="192" t="s">
        <v>56</v>
      </c>
      <c r="L14" s="122" t="s">
        <v>2862</v>
      </c>
      <c r="M14" s="134">
        <v>50000</v>
      </c>
      <c r="N14" s="235">
        <v>8651</v>
      </c>
      <c r="O14" s="134">
        <v>30000</v>
      </c>
      <c r="P14" s="134">
        <v>40000</v>
      </c>
      <c r="R14" t="s">
        <v>3279</v>
      </c>
    </row>
    <row r="15" spans="1:18" ht="24">
      <c r="A15" s="186"/>
      <c r="B15" s="186"/>
      <c r="C15" s="158"/>
      <c r="D15" s="158"/>
      <c r="E15" s="158"/>
      <c r="F15" s="123"/>
      <c r="G15" s="123"/>
      <c r="H15" s="123"/>
      <c r="I15" s="205" t="s">
        <v>496</v>
      </c>
      <c r="J15" s="122" t="s">
        <v>2827</v>
      </c>
      <c r="K15" s="192" t="s">
        <v>138</v>
      </c>
      <c r="L15" s="122" t="s">
        <v>2863</v>
      </c>
      <c r="M15" s="134">
        <v>300000</v>
      </c>
      <c r="N15" s="235">
        <v>0</v>
      </c>
      <c r="O15" s="134">
        <v>10000</v>
      </c>
      <c r="P15" s="134">
        <v>10000</v>
      </c>
      <c r="R15" t="s">
        <v>3279</v>
      </c>
    </row>
    <row r="16" spans="1:18" ht="17.45" customHeight="1">
      <c r="A16" s="184"/>
      <c r="B16" s="184"/>
      <c r="C16" s="154"/>
      <c r="D16" s="154"/>
      <c r="E16" s="154"/>
      <c r="F16" s="123"/>
      <c r="G16" s="123"/>
      <c r="H16" s="123"/>
      <c r="I16" s="205" t="s">
        <v>497</v>
      </c>
      <c r="J16" s="122" t="s">
        <v>2828</v>
      </c>
      <c r="K16" s="192" t="s">
        <v>60</v>
      </c>
      <c r="L16" s="122" t="s">
        <v>2864</v>
      </c>
      <c r="M16" s="134">
        <v>100000</v>
      </c>
      <c r="N16" s="235">
        <v>0</v>
      </c>
      <c r="O16" s="134">
        <v>10000</v>
      </c>
      <c r="P16" s="134">
        <v>10000</v>
      </c>
      <c r="R16" t="s">
        <v>3279</v>
      </c>
    </row>
    <row r="17" spans="1:18" ht="17.45" customHeight="1">
      <c r="A17" s="184"/>
      <c r="B17" s="184"/>
      <c r="C17" s="154"/>
      <c r="D17" s="154"/>
      <c r="E17" s="154"/>
      <c r="F17" s="123"/>
      <c r="G17" s="123"/>
      <c r="H17" s="123"/>
      <c r="I17" s="205" t="s">
        <v>498</v>
      </c>
      <c r="J17" s="122" t="s">
        <v>2831</v>
      </c>
      <c r="K17" s="192" t="s">
        <v>66</v>
      </c>
      <c r="L17" s="122" t="s">
        <v>2867</v>
      </c>
      <c r="M17" s="134">
        <v>50000</v>
      </c>
      <c r="N17" s="235"/>
      <c r="O17" s="134">
        <v>10000</v>
      </c>
      <c r="P17" s="134">
        <v>20000</v>
      </c>
      <c r="R17" t="s">
        <v>3279</v>
      </c>
    </row>
    <row r="18" spans="1:18" ht="17.45" customHeight="1">
      <c r="A18" s="159"/>
      <c r="B18" s="159"/>
      <c r="C18" s="118"/>
      <c r="D18" s="118"/>
      <c r="E18" s="118"/>
      <c r="F18" s="118"/>
      <c r="G18" s="126"/>
      <c r="H18" s="126"/>
      <c r="I18" s="156" t="s">
        <v>2530</v>
      </c>
      <c r="J18" s="122" t="s">
        <v>2838</v>
      </c>
      <c r="K18" s="192" t="s">
        <v>2521</v>
      </c>
      <c r="L18" s="122" t="s">
        <v>2872</v>
      </c>
      <c r="M18" s="134">
        <v>0</v>
      </c>
      <c r="N18" s="235">
        <v>0</v>
      </c>
      <c r="O18" s="134">
        <v>0</v>
      </c>
      <c r="P18" s="134">
        <v>0</v>
      </c>
      <c r="R18" t="s">
        <v>3279</v>
      </c>
    </row>
    <row r="19" spans="1:18" ht="17.45" customHeight="1">
      <c r="A19" s="159"/>
      <c r="B19" s="159"/>
      <c r="C19" s="118"/>
      <c r="D19" s="118"/>
      <c r="E19" s="118"/>
      <c r="F19" s="118"/>
      <c r="G19" s="126"/>
      <c r="H19" s="126"/>
      <c r="I19" s="205" t="s">
        <v>499</v>
      </c>
      <c r="J19" s="122" t="s">
        <v>3008</v>
      </c>
      <c r="K19" s="192" t="s">
        <v>500</v>
      </c>
      <c r="L19" s="122" t="s">
        <v>3009</v>
      </c>
      <c r="M19" s="134">
        <v>20000000</v>
      </c>
      <c r="N19" s="235">
        <v>7325187</v>
      </c>
      <c r="O19" s="134">
        <v>9000000</v>
      </c>
      <c r="P19" s="134">
        <v>5000000</v>
      </c>
      <c r="R19" t="s">
        <v>3279</v>
      </c>
    </row>
    <row r="20" spans="1:18" ht="17.45" customHeight="1">
      <c r="A20" s="128"/>
      <c r="B20" s="128"/>
      <c r="C20" s="129"/>
      <c r="D20" s="129"/>
      <c r="E20" s="129"/>
      <c r="F20" s="123"/>
      <c r="G20" s="126"/>
      <c r="H20" s="123"/>
      <c r="I20" s="205" t="s">
        <v>501</v>
      </c>
      <c r="J20" s="122" t="s">
        <v>3010</v>
      </c>
      <c r="K20" s="192" t="s">
        <v>502</v>
      </c>
      <c r="L20" s="122" t="s">
        <v>3011</v>
      </c>
      <c r="M20" s="134">
        <v>6000000</v>
      </c>
      <c r="N20" s="235">
        <v>3065857</v>
      </c>
      <c r="O20" s="134">
        <v>6000000</v>
      </c>
      <c r="P20" s="134">
        <v>6000000</v>
      </c>
      <c r="R20" t="s">
        <v>3279</v>
      </c>
    </row>
    <row r="21" spans="1:18" ht="17.45" customHeight="1">
      <c r="A21" s="128"/>
      <c r="B21" s="128"/>
      <c r="C21" s="129"/>
      <c r="D21" s="129"/>
      <c r="E21" s="129"/>
      <c r="F21" s="123"/>
      <c r="G21" s="126"/>
      <c r="H21" s="123"/>
      <c r="I21" s="205" t="s">
        <v>503</v>
      </c>
      <c r="J21" s="122" t="s">
        <v>3012</v>
      </c>
      <c r="K21" s="192" t="s">
        <v>504</v>
      </c>
      <c r="L21" s="122" t="s">
        <v>3013</v>
      </c>
      <c r="M21" s="134">
        <v>1300000</v>
      </c>
      <c r="N21" s="235">
        <v>808505</v>
      </c>
      <c r="O21" s="134">
        <v>1100000</v>
      </c>
      <c r="P21" s="134">
        <v>1100000</v>
      </c>
      <c r="R21" t="s">
        <v>3279</v>
      </c>
    </row>
    <row r="22" spans="1:18" ht="16.899999999999999" customHeight="1">
      <c r="A22" s="160"/>
      <c r="B22" s="160"/>
      <c r="C22" s="32"/>
      <c r="D22" s="32"/>
      <c r="E22" s="32"/>
      <c r="F22" s="32"/>
      <c r="G22" s="363"/>
      <c r="H22" s="32"/>
      <c r="I22" s="205" t="s">
        <v>505</v>
      </c>
      <c r="J22" s="122" t="s">
        <v>3014</v>
      </c>
      <c r="K22" s="192" t="s">
        <v>506</v>
      </c>
      <c r="L22" s="122" t="s">
        <v>3015</v>
      </c>
      <c r="M22" s="134">
        <v>2500000</v>
      </c>
      <c r="N22" s="235">
        <v>0</v>
      </c>
      <c r="O22" s="134">
        <v>1000000</v>
      </c>
      <c r="P22" s="134">
        <v>1000000</v>
      </c>
      <c r="R22" t="s">
        <v>3279</v>
      </c>
    </row>
    <row r="23" spans="1:18" ht="15">
      <c r="A23" s="160"/>
      <c r="B23" s="160"/>
      <c r="C23" s="32"/>
      <c r="D23" s="32"/>
      <c r="E23" s="32"/>
      <c r="F23" s="32"/>
      <c r="G23" s="126"/>
      <c r="H23" s="32"/>
      <c r="I23" s="205" t="s">
        <v>507</v>
      </c>
      <c r="J23" s="122" t="s">
        <v>3016</v>
      </c>
      <c r="K23" s="192" t="s">
        <v>508</v>
      </c>
      <c r="L23" s="122" t="s">
        <v>508</v>
      </c>
      <c r="M23" s="134">
        <v>200000</v>
      </c>
      <c r="N23" s="235">
        <v>72692</v>
      </c>
      <c r="O23" s="134">
        <v>200000</v>
      </c>
      <c r="P23" s="134">
        <v>200000</v>
      </c>
      <c r="R23" t="s">
        <v>3279</v>
      </c>
    </row>
    <row r="24" spans="1:18" ht="24">
      <c r="A24" s="160"/>
      <c r="B24" s="160"/>
      <c r="C24" s="32"/>
      <c r="D24" s="32"/>
      <c r="E24" s="32"/>
      <c r="F24" s="32"/>
      <c r="G24" s="126"/>
      <c r="H24" s="32"/>
      <c r="I24" s="205" t="s">
        <v>509</v>
      </c>
      <c r="J24" s="122" t="s">
        <v>3017</v>
      </c>
      <c r="K24" s="192" t="s">
        <v>2576</v>
      </c>
      <c r="L24" s="122" t="s">
        <v>2576</v>
      </c>
      <c r="M24" s="134">
        <v>500000</v>
      </c>
      <c r="N24" s="235">
        <v>0</v>
      </c>
      <c r="O24" s="134">
        <v>50000</v>
      </c>
      <c r="P24" s="134">
        <v>200000</v>
      </c>
      <c r="R24" t="s">
        <v>3279</v>
      </c>
    </row>
    <row r="25" spans="1:18" ht="17.45" customHeight="1">
      <c r="A25" s="160"/>
      <c r="B25" s="160"/>
      <c r="C25" s="32"/>
      <c r="D25" s="32"/>
      <c r="E25" s="32"/>
      <c r="F25" s="32"/>
      <c r="G25" s="363"/>
      <c r="H25" s="32"/>
      <c r="I25" s="205" t="s">
        <v>510</v>
      </c>
      <c r="J25" s="122" t="s">
        <v>3018</v>
      </c>
      <c r="K25" s="192" t="s">
        <v>511</v>
      </c>
      <c r="L25" s="122" t="s">
        <v>511</v>
      </c>
      <c r="M25" s="134">
        <v>2000000</v>
      </c>
      <c r="N25" s="235">
        <v>2330</v>
      </c>
      <c r="O25" s="134">
        <v>300000</v>
      </c>
      <c r="P25" s="134">
        <v>2000000</v>
      </c>
      <c r="R25" t="s">
        <v>3279</v>
      </c>
    </row>
    <row r="26" spans="1:18" ht="17.45" customHeight="1">
      <c r="A26" s="160"/>
      <c r="B26" s="160"/>
      <c r="C26" s="32"/>
      <c r="D26" s="32"/>
      <c r="E26" s="32"/>
      <c r="F26" s="32"/>
      <c r="G26" s="363"/>
      <c r="H26" s="32"/>
      <c r="I26" s="205" t="s">
        <v>512</v>
      </c>
      <c r="J26" s="122" t="s">
        <v>3019</v>
      </c>
      <c r="K26" s="192" t="s">
        <v>513</v>
      </c>
      <c r="L26" s="122" t="s">
        <v>513</v>
      </c>
      <c r="M26" s="134">
        <v>500000</v>
      </c>
      <c r="N26" s="235">
        <v>950</v>
      </c>
      <c r="O26" s="134">
        <v>50000</v>
      </c>
      <c r="P26" s="134">
        <v>500000</v>
      </c>
      <c r="R26" t="s">
        <v>3279</v>
      </c>
    </row>
    <row r="27" spans="1:18" ht="17.45" customHeight="1">
      <c r="A27" s="160"/>
      <c r="B27" s="160"/>
      <c r="C27" s="32"/>
      <c r="D27" s="32"/>
      <c r="E27" s="32"/>
      <c r="F27" s="32"/>
      <c r="G27" s="363"/>
      <c r="H27" s="32"/>
      <c r="I27" s="205" t="s">
        <v>514</v>
      </c>
      <c r="J27" s="122" t="s">
        <v>3020</v>
      </c>
      <c r="K27" s="192" t="s">
        <v>515</v>
      </c>
      <c r="L27" s="122" t="s">
        <v>515</v>
      </c>
      <c r="M27" s="134">
        <v>200000</v>
      </c>
      <c r="N27" s="235">
        <v>19480</v>
      </c>
      <c r="O27" s="134">
        <v>170000</v>
      </c>
      <c r="P27" s="134">
        <v>200000</v>
      </c>
      <c r="R27" t="s">
        <v>3279</v>
      </c>
    </row>
    <row r="28" spans="1:18" ht="17.45" customHeight="1">
      <c r="A28" s="160"/>
      <c r="B28" s="160"/>
      <c r="C28" s="130"/>
      <c r="D28" s="130"/>
      <c r="E28" s="130"/>
      <c r="F28" s="130"/>
      <c r="G28" s="130"/>
      <c r="H28" s="32"/>
      <c r="I28" s="205" t="s">
        <v>516</v>
      </c>
      <c r="J28" s="122" t="s">
        <v>3021</v>
      </c>
      <c r="K28" s="192" t="s">
        <v>517</v>
      </c>
      <c r="L28" s="122" t="s">
        <v>3022</v>
      </c>
      <c r="M28" s="134">
        <v>2000000</v>
      </c>
      <c r="N28" s="235">
        <v>253275</v>
      </c>
      <c r="O28" s="134">
        <v>800000</v>
      </c>
      <c r="P28" s="134">
        <v>2000000</v>
      </c>
      <c r="R28" t="s">
        <v>3279</v>
      </c>
    </row>
    <row r="29" spans="1:18" ht="17.45" customHeight="1">
      <c r="A29" s="160"/>
      <c r="B29" s="160"/>
      <c r="C29" s="130"/>
      <c r="D29" s="130"/>
      <c r="E29" s="130"/>
      <c r="F29" s="130"/>
      <c r="G29" s="130"/>
      <c r="H29" s="32"/>
      <c r="I29" s="205" t="s">
        <v>3217</v>
      </c>
      <c r="J29" s="122" t="s">
        <v>2847</v>
      </c>
      <c r="K29" s="192" t="s">
        <v>2791</v>
      </c>
      <c r="L29" s="192" t="s">
        <v>2791</v>
      </c>
      <c r="M29" s="134">
        <v>100000</v>
      </c>
      <c r="N29" s="235">
        <v>0</v>
      </c>
      <c r="O29" s="134">
        <v>0</v>
      </c>
      <c r="P29" s="134">
        <v>100000</v>
      </c>
      <c r="R29" t="s">
        <v>3279</v>
      </c>
    </row>
    <row r="30" spans="1:18" ht="17.45" customHeight="1">
      <c r="A30" s="160"/>
      <c r="B30" s="160"/>
      <c r="C30" s="32"/>
      <c r="D30" s="32"/>
      <c r="E30" s="32"/>
      <c r="F30" s="32"/>
      <c r="G30" s="363"/>
      <c r="H30" s="32"/>
      <c r="I30" s="205" t="s">
        <v>3218</v>
      </c>
      <c r="J30" s="122" t="s">
        <v>3219</v>
      </c>
      <c r="K30" s="192" t="s">
        <v>2790</v>
      </c>
      <c r="L30" s="122" t="s">
        <v>3220</v>
      </c>
      <c r="M30" s="134">
        <v>0</v>
      </c>
      <c r="N30" s="235">
        <v>0</v>
      </c>
      <c r="O30" s="134">
        <v>0</v>
      </c>
      <c r="P30" s="134">
        <v>200000</v>
      </c>
      <c r="R30" t="s">
        <v>3279</v>
      </c>
    </row>
    <row r="31" spans="1:18" ht="17.45" customHeight="1">
      <c r="A31" s="160"/>
      <c r="B31" s="160"/>
      <c r="C31" s="32"/>
      <c r="D31" s="32"/>
      <c r="E31" s="32"/>
      <c r="F31" s="32"/>
      <c r="G31" s="363"/>
      <c r="H31" s="32"/>
      <c r="I31" s="112" t="s">
        <v>111</v>
      </c>
      <c r="J31" s="112"/>
      <c r="K31" s="193" t="s">
        <v>112</v>
      </c>
      <c r="L31" s="193"/>
      <c r="M31" s="211">
        <f>SUM(M9:M30)</f>
        <v>38900000</v>
      </c>
      <c r="N31" s="211">
        <f t="shared" ref="N31:P31" si="1">SUM(N9:N30)</f>
        <v>12169197</v>
      </c>
      <c r="O31" s="211">
        <f t="shared" si="1"/>
        <v>19750000</v>
      </c>
      <c r="P31" s="211">
        <f t="shared" si="1"/>
        <v>20410000</v>
      </c>
    </row>
    <row r="32" spans="1:18" ht="17.45" customHeight="1">
      <c r="A32" s="160"/>
      <c r="B32" s="160"/>
      <c r="C32" s="32"/>
      <c r="D32" s="32"/>
      <c r="E32" s="32"/>
      <c r="F32" s="130"/>
      <c r="G32" s="130"/>
      <c r="H32" s="131"/>
      <c r="I32" s="201"/>
      <c r="J32" s="201"/>
      <c r="K32" s="32"/>
      <c r="L32" s="32"/>
      <c r="M32" s="271"/>
      <c r="N32" s="32"/>
      <c r="O32" s="363"/>
      <c r="P32" s="32"/>
    </row>
    <row r="33" spans="1:16" ht="17.45" customHeight="1">
      <c r="A33" s="160"/>
      <c r="B33" s="160"/>
      <c r="C33" s="32"/>
      <c r="D33" s="32"/>
      <c r="E33" s="32"/>
      <c r="F33" s="32"/>
      <c r="G33" s="363"/>
      <c r="H33" s="32"/>
      <c r="I33" s="114"/>
      <c r="J33" s="114"/>
      <c r="K33" s="114"/>
      <c r="L33" s="114"/>
      <c r="M33" s="138"/>
      <c r="N33" s="242"/>
      <c r="O33" s="242"/>
      <c r="P33" s="242"/>
    </row>
    <row r="34" spans="1:16" ht="17.45" customHeight="1">
      <c r="A34" s="160"/>
      <c r="B34" s="160"/>
      <c r="C34" s="32"/>
      <c r="D34" s="32"/>
      <c r="E34" s="32"/>
      <c r="F34" s="32"/>
      <c r="G34" s="363"/>
      <c r="H34" s="32"/>
      <c r="I34" s="156"/>
      <c r="J34" s="156"/>
      <c r="K34" s="122"/>
      <c r="L34" s="122"/>
      <c r="M34" s="222"/>
      <c r="N34" s="118"/>
      <c r="O34" s="126"/>
      <c r="P34" s="119"/>
    </row>
    <row r="35" spans="1:16" ht="11.45" customHeight="1">
      <c r="A35" s="160"/>
      <c r="B35" s="160"/>
      <c r="C35" s="32"/>
      <c r="D35" s="32"/>
      <c r="E35" s="32"/>
      <c r="F35" s="32"/>
      <c r="G35" s="363"/>
      <c r="H35" s="32"/>
      <c r="I35" s="156"/>
      <c r="J35" s="156"/>
      <c r="K35" s="122"/>
      <c r="L35" s="122"/>
      <c r="M35" s="222"/>
      <c r="N35" s="118"/>
      <c r="O35" s="126"/>
      <c r="P35" s="119"/>
    </row>
    <row r="36" spans="1:16" ht="17.45" customHeight="1">
      <c r="A36" s="160"/>
      <c r="B36" s="160"/>
      <c r="C36" s="32"/>
      <c r="D36" s="32"/>
      <c r="E36" s="32"/>
      <c r="F36" s="32"/>
      <c r="G36" s="363"/>
      <c r="H36" s="32"/>
      <c r="I36" s="156"/>
      <c r="J36" s="156"/>
      <c r="K36" s="122"/>
      <c r="L36" s="122"/>
      <c r="M36" s="222"/>
      <c r="N36" s="118"/>
      <c r="O36" s="126"/>
      <c r="P36" s="119"/>
    </row>
    <row r="37" spans="1:16" ht="17.45" customHeight="1">
      <c r="A37" s="160"/>
      <c r="B37" s="160"/>
      <c r="C37" s="32"/>
      <c r="D37" s="32"/>
      <c r="E37" s="32"/>
      <c r="F37" s="32"/>
      <c r="G37" s="363"/>
      <c r="H37" s="32"/>
      <c r="I37" s="156"/>
      <c r="J37" s="156"/>
      <c r="K37" s="122"/>
      <c r="L37" s="122"/>
      <c r="M37" s="222"/>
      <c r="N37" s="118"/>
      <c r="O37" s="126"/>
      <c r="P37" s="119"/>
    </row>
    <row r="38" spans="1:16" ht="17.45" customHeight="1">
      <c r="A38" s="162"/>
      <c r="B38" s="162"/>
      <c r="C38" s="102" t="s">
        <v>201</v>
      </c>
      <c r="D38" s="102"/>
      <c r="E38" s="148">
        <f>SUM(E5:E37)</f>
        <v>17000000</v>
      </c>
      <c r="F38" s="148">
        <f>SUM(F5:F37)</f>
        <v>21303911</v>
      </c>
      <c r="G38" s="148">
        <f>SUM(G5:G37)</f>
        <v>23810000</v>
      </c>
      <c r="H38" s="148">
        <f>SUM(H5:H37)</f>
        <v>25210000</v>
      </c>
      <c r="I38" s="109"/>
      <c r="J38" s="109"/>
      <c r="K38" s="255" t="s">
        <v>113</v>
      </c>
      <c r="L38" s="255"/>
      <c r="M38" s="278">
        <f>M31+M8</f>
        <v>38900000</v>
      </c>
      <c r="N38" s="278">
        <f t="shared" ref="N38:P38" si="2">N31+N8</f>
        <v>12169197</v>
      </c>
      <c r="O38" s="278">
        <f t="shared" si="2"/>
        <v>19750000</v>
      </c>
      <c r="P38" s="278">
        <f t="shared" si="2"/>
        <v>20410000</v>
      </c>
    </row>
    <row r="39" spans="1:16" s="3" customFormat="1" ht="17.45" customHeight="1">
      <c r="A39" s="4"/>
      <c r="B39" s="4"/>
      <c r="G39" s="362"/>
      <c r="I39" s="640" t="s">
        <v>2186</v>
      </c>
      <c r="J39" s="640"/>
      <c r="K39" s="428"/>
      <c r="L39" s="428"/>
      <c r="M39" s="652"/>
      <c r="N39" s="428"/>
      <c r="O39" s="653"/>
      <c r="P39" s="428"/>
    </row>
    <row r="40" spans="1:16" s="3" customFormat="1" ht="17.45" customHeight="1">
      <c r="A40" s="4"/>
      <c r="B40" s="4"/>
      <c r="G40" s="362"/>
      <c r="I40" s="72"/>
      <c r="J40" s="72"/>
      <c r="M40" s="274"/>
      <c r="O40" s="362"/>
    </row>
    <row r="41" spans="1:16" s="3" customFormat="1" ht="17.45" customHeight="1">
      <c r="A41" s="4"/>
      <c r="B41" s="4"/>
      <c r="G41" s="362"/>
      <c r="I41" s="22"/>
      <c r="J41" s="22"/>
      <c r="K41" s="53"/>
      <c r="L41" s="53"/>
      <c r="M41" s="221"/>
      <c r="N41" s="53"/>
      <c r="O41" s="368"/>
      <c r="P41" s="53"/>
    </row>
    <row r="42" spans="1:16" s="3" customFormat="1" ht="17.45" customHeight="1">
      <c r="A42" s="4"/>
      <c r="B42" s="4"/>
      <c r="G42" s="362"/>
      <c r="I42" s="73"/>
      <c r="J42" s="73"/>
      <c r="K42" s="49"/>
      <c r="L42" s="49"/>
      <c r="M42" s="273"/>
      <c r="N42" s="55"/>
      <c r="O42" s="45"/>
      <c r="P42" s="55"/>
    </row>
    <row r="43" spans="1:16" s="3" customFormat="1" ht="17.45" customHeight="1">
      <c r="A43" s="4"/>
      <c r="B43" s="4"/>
      <c r="G43" s="362"/>
      <c r="I43" s="73"/>
      <c r="J43" s="73"/>
      <c r="K43" s="49"/>
      <c r="L43" s="49"/>
      <c r="M43" s="273"/>
      <c r="N43" s="55"/>
      <c r="O43" s="45"/>
      <c r="P43" s="55"/>
    </row>
    <row r="44" spans="1:16" s="3" customFormat="1" ht="17.45" customHeight="1">
      <c r="A44" s="4"/>
      <c r="B44" s="4"/>
      <c r="G44" s="362"/>
      <c r="I44" s="73"/>
      <c r="J44" s="73"/>
      <c r="K44" s="49"/>
      <c r="L44" s="49"/>
      <c r="M44" s="273"/>
      <c r="N44" s="55"/>
      <c r="O44" s="45"/>
      <c r="P44" s="55"/>
    </row>
    <row r="45" spans="1:16" s="3" customFormat="1" ht="17.45" customHeight="1">
      <c r="A45" s="4"/>
      <c r="B45" s="4"/>
      <c r="G45" s="362"/>
      <c r="I45" s="74"/>
      <c r="J45" s="74"/>
      <c r="K45" s="49"/>
      <c r="L45" s="49"/>
      <c r="M45" s="273"/>
      <c r="N45" s="55"/>
      <c r="O45" s="45"/>
      <c r="P45" s="55"/>
    </row>
    <row r="46" spans="1:16" s="3" customFormat="1" ht="17.45" customHeight="1">
      <c r="A46" s="4"/>
      <c r="B46" s="4"/>
      <c r="G46" s="362"/>
      <c r="I46" s="74"/>
      <c r="J46" s="74"/>
      <c r="K46" s="49"/>
      <c r="L46" s="49"/>
      <c r="M46" s="273"/>
      <c r="N46" s="55"/>
      <c r="O46" s="45"/>
      <c r="P46" s="55"/>
    </row>
    <row r="47" spans="1:16" s="3" customFormat="1" ht="17.45" customHeight="1">
      <c r="A47" s="4"/>
      <c r="B47" s="4"/>
      <c r="G47" s="362"/>
      <c r="I47" s="74"/>
      <c r="J47" s="74"/>
      <c r="K47" s="49"/>
      <c r="L47" s="49"/>
      <c r="M47" s="273"/>
      <c r="N47" s="55"/>
      <c r="O47" s="45"/>
      <c r="P47" s="446"/>
    </row>
    <row r="48" spans="1:16" s="3" customFormat="1" ht="17.45" customHeight="1">
      <c r="A48" s="4"/>
      <c r="B48" s="4"/>
      <c r="G48" s="362"/>
      <c r="I48" s="49"/>
      <c r="J48" s="49"/>
      <c r="K48" s="18"/>
      <c r="L48" s="18"/>
      <c r="M48" s="273"/>
      <c r="N48" s="44"/>
      <c r="O48" s="367"/>
      <c r="P48" s="447"/>
    </row>
    <row r="49" spans="1:16" s="3" customFormat="1" ht="17.45" customHeight="1">
      <c r="A49" s="4"/>
      <c r="B49" s="4"/>
      <c r="G49" s="362"/>
      <c r="H49" s="39"/>
      <c r="I49" s="49"/>
      <c r="J49" s="49"/>
      <c r="K49" s="18"/>
      <c r="L49" s="18"/>
      <c r="M49" s="273"/>
      <c r="N49" s="44"/>
      <c r="O49" s="367"/>
      <c r="P49" s="447"/>
    </row>
    <row r="50" spans="1:16" s="3" customFormat="1" ht="17.45" customHeight="1">
      <c r="A50" s="4"/>
      <c r="B50" s="4"/>
      <c r="G50" s="362"/>
      <c r="I50" s="49"/>
      <c r="J50" s="49"/>
      <c r="K50" s="18"/>
      <c r="L50" s="18"/>
      <c r="M50" s="273"/>
      <c r="N50" s="44"/>
      <c r="O50" s="367"/>
      <c r="P50" s="447"/>
    </row>
    <row r="51" spans="1:16" s="3" customFormat="1" ht="17.45" customHeight="1">
      <c r="A51" s="4"/>
      <c r="B51" s="4"/>
      <c r="G51" s="362"/>
      <c r="I51" s="74"/>
      <c r="J51" s="74"/>
      <c r="K51" s="75"/>
      <c r="L51" s="84"/>
      <c r="M51" s="275"/>
      <c r="N51" s="58"/>
      <c r="O51" s="58"/>
      <c r="P51" s="448"/>
    </row>
    <row r="52" spans="1:16" s="3" customFormat="1" ht="17.45" customHeight="1">
      <c r="A52" s="4"/>
      <c r="B52" s="4"/>
      <c r="G52" s="362"/>
      <c r="I52" s="74"/>
      <c r="J52" s="74"/>
      <c r="K52" s="75"/>
      <c r="L52" s="84"/>
      <c r="M52" s="275"/>
      <c r="N52" s="58"/>
      <c r="O52" s="58"/>
      <c r="P52" s="448"/>
    </row>
    <row r="53" spans="1:16" s="3" customFormat="1" ht="17.45" customHeight="1">
      <c r="A53" s="4"/>
      <c r="B53" s="4"/>
      <c r="G53" s="362"/>
      <c r="I53" s="22"/>
      <c r="J53" s="22"/>
      <c r="M53" s="274"/>
      <c r="O53" s="362"/>
      <c r="P53" s="436"/>
    </row>
    <row r="54" spans="1:16" s="3" customFormat="1" ht="17.45" customHeight="1">
      <c r="A54" s="4"/>
      <c r="B54" s="4"/>
      <c r="G54" s="362"/>
      <c r="I54" s="22"/>
      <c r="J54" s="22"/>
      <c r="M54" s="274"/>
      <c r="O54" s="362"/>
      <c r="P54" s="436"/>
    </row>
    <row r="55" spans="1:16" s="3" customFormat="1" ht="17.45" customHeight="1">
      <c r="A55" s="4"/>
      <c r="B55" s="4"/>
      <c r="G55" s="362"/>
      <c r="I55" s="22"/>
      <c r="J55" s="22"/>
      <c r="M55" s="274"/>
      <c r="O55" s="362"/>
      <c r="P55" s="436"/>
    </row>
    <row r="56" spans="1:16" s="3" customFormat="1" ht="17.45" customHeight="1">
      <c r="A56" s="4"/>
      <c r="B56" s="4"/>
      <c r="G56" s="362"/>
      <c r="I56" s="22"/>
      <c r="J56" s="22"/>
      <c r="M56" s="274"/>
      <c r="O56" s="362"/>
      <c r="P56" s="436"/>
    </row>
    <row r="57" spans="1:16" s="3" customFormat="1" ht="17.45" customHeight="1">
      <c r="A57" s="4"/>
      <c r="B57" s="4"/>
      <c r="G57" s="362"/>
      <c r="I57" s="22"/>
      <c r="J57" s="22"/>
      <c r="M57" s="274"/>
      <c r="O57" s="362"/>
      <c r="P57" s="436"/>
    </row>
    <row r="58" spans="1:16" s="3" customFormat="1" ht="17.45" customHeight="1">
      <c r="A58" s="4"/>
      <c r="B58" s="4"/>
      <c r="G58" s="362"/>
      <c r="I58" s="22"/>
      <c r="J58" s="22"/>
      <c r="M58" s="274"/>
      <c r="O58" s="362"/>
      <c r="P58" s="436"/>
    </row>
    <row r="59" spans="1:16" s="3" customFormat="1" ht="17.45" customHeight="1">
      <c r="A59" s="4"/>
      <c r="B59" s="4"/>
      <c r="G59" s="362"/>
      <c r="I59" s="22"/>
      <c r="J59" s="22"/>
      <c r="M59" s="274"/>
      <c r="O59" s="362"/>
      <c r="P59" s="436"/>
    </row>
    <row r="60" spans="1:16" s="3" customFormat="1" ht="17.45" customHeight="1">
      <c r="A60" s="4"/>
      <c r="B60" s="4"/>
      <c r="G60" s="362"/>
      <c r="I60" s="22"/>
      <c r="J60" s="22"/>
      <c r="M60" s="274"/>
      <c r="O60" s="362"/>
      <c r="P60" s="436"/>
    </row>
    <row r="61" spans="1:16" s="3" customFormat="1" ht="17.45" customHeight="1">
      <c r="A61" s="4"/>
      <c r="B61" s="4"/>
      <c r="G61" s="362"/>
      <c r="I61" s="22"/>
      <c r="J61" s="22"/>
      <c r="M61" s="274"/>
      <c r="O61" s="362"/>
      <c r="P61" s="436"/>
    </row>
    <row r="62" spans="1:16" s="3" customFormat="1" ht="17.45" customHeight="1">
      <c r="A62" s="4"/>
      <c r="B62" s="4"/>
      <c r="G62" s="362"/>
      <c r="I62" s="22"/>
      <c r="J62" s="22"/>
      <c r="M62" s="274"/>
      <c r="O62" s="362"/>
      <c r="P62" s="436"/>
    </row>
    <row r="63" spans="1:16" s="3" customFormat="1" ht="17.45" customHeight="1">
      <c r="A63" s="4"/>
      <c r="B63" s="4"/>
      <c r="G63" s="362"/>
      <c r="I63" s="22"/>
      <c r="J63" s="22"/>
      <c r="M63" s="274"/>
      <c r="O63" s="362"/>
      <c r="P63" s="436"/>
    </row>
    <row r="64" spans="1:16" s="3" customFormat="1" ht="17.45" customHeight="1">
      <c r="A64" s="4"/>
      <c r="B64" s="4"/>
      <c r="G64" s="362"/>
      <c r="I64" s="22"/>
      <c r="J64" s="22"/>
      <c r="M64" s="274"/>
      <c r="O64" s="362"/>
      <c r="P64" s="436"/>
    </row>
    <row r="65" spans="1:16" s="3" customFormat="1" ht="17.45" customHeight="1">
      <c r="A65" s="4"/>
      <c r="B65" s="4"/>
      <c r="G65" s="362"/>
      <c r="I65" s="22"/>
      <c r="J65" s="22"/>
      <c r="M65" s="274"/>
      <c r="O65" s="362"/>
      <c r="P65" s="436"/>
    </row>
    <row r="66" spans="1:16" s="3" customFormat="1" ht="17.45" customHeight="1">
      <c r="A66" s="4"/>
      <c r="B66" s="4"/>
      <c r="G66" s="362"/>
      <c r="I66" s="22"/>
      <c r="J66" s="22"/>
      <c r="M66" s="274"/>
      <c r="O66" s="362"/>
      <c r="P66" s="436"/>
    </row>
    <row r="67" spans="1:16" s="3" customFormat="1" ht="17.45" customHeight="1">
      <c r="A67" s="4"/>
      <c r="B67" s="4"/>
      <c r="G67" s="362"/>
      <c r="I67" s="22"/>
      <c r="J67" s="22"/>
      <c r="M67" s="274"/>
      <c r="O67" s="362"/>
      <c r="P67" s="436"/>
    </row>
    <row r="68" spans="1:16" s="3" customFormat="1" ht="17.45" customHeight="1">
      <c r="A68" s="4"/>
      <c r="B68" s="4"/>
      <c r="G68" s="362"/>
      <c r="I68" s="22"/>
      <c r="J68" s="22"/>
      <c r="M68" s="274"/>
      <c r="O68" s="362"/>
      <c r="P68" s="436"/>
    </row>
    <row r="69" spans="1:16" s="3" customFormat="1" ht="17.45" customHeight="1">
      <c r="A69" s="4"/>
      <c r="B69" s="4"/>
      <c r="G69" s="362"/>
      <c r="I69" s="22"/>
      <c r="J69" s="22"/>
      <c r="M69" s="274"/>
      <c r="O69" s="362"/>
      <c r="P69" s="436"/>
    </row>
    <row r="70" spans="1:16" s="3" customFormat="1" ht="17.45" customHeight="1">
      <c r="A70" s="4"/>
      <c r="B70" s="4"/>
      <c r="G70" s="362"/>
      <c r="I70" s="22"/>
      <c r="J70" s="22"/>
      <c r="M70" s="274"/>
      <c r="O70" s="362"/>
      <c r="P70" s="436"/>
    </row>
    <row r="71" spans="1:16" s="3" customFormat="1" ht="17.45" customHeight="1">
      <c r="A71" s="4"/>
      <c r="B71" s="4"/>
      <c r="G71" s="362"/>
      <c r="I71" s="22"/>
      <c r="J71" s="22"/>
      <c r="M71" s="274"/>
      <c r="O71" s="362"/>
      <c r="P71" s="436"/>
    </row>
    <row r="72" spans="1:16" s="3" customFormat="1" ht="17.45" customHeight="1">
      <c r="A72" s="4"/>
      <c r="B72" s="4"/>
      <c r="G72" s="362"/>
      <c r="I72" s="22"/>
      <c r="J72" s="22"/>
      <c r="M72" s="274"/>
      <c r="O72" s="362"/>
      <c r="P72" s="436"/>
    </row>
    <row r="73" spans="1:16" s="3" customFormat="1" ht="17.45" customHeight="1">
      <c r="A73" s="4"/>
      <c r="B73" s="4"/>
      <c r="G73" s="362"/>
      <c r="I73" s="22"/>
      <c r="J73" s="22"/>
      <c r="M73" s="274"/>
      <c r="O73" s="362"/>
      <c r="P73" s="436"/>
    </row>
    <row r="74" spans="1:16" s="3" customFormat="1" ht="17.45" customHeight="1">
      <c r="A74" s="4"/>
      <c r="B74" s="4"/>
      <c r="G74" s="362"/>
      <c r="I74" s="22"/>
      <c r="J74" s="22"/>
      <c r="M74" s="274"/>
      <c r="O74" s="362"/>
      <c r="P74" s="436"/>
    </row>
    <row r="75" spans="1:16" s="3" customFormat="1" ht="17.45" customHeight="1">
      <c r="A75" s="4"/>
      <c r="B75" s="4"/>
      <c r="G75" s="362"/>
      <c r="I75" s="22"/>
      <c r="J75" s="22"/>
      <c r="M75" s="274"/>
      <c r="O75" s="362"/>
      <c r="P75" s="436"/>
    </row>
    <row r="76" spans="1:16" s="3" customFormat="1" ht="17.45" customHeight="1">
      <c r="A76" s="4"/>
      <c r="B76" s="4"/>
      <c r="G76" s="362"/>
      <c r="I76" s="22"/>
      <c r="J76" s="22"/>
      <c r="M76" s="274"/>
      <c r="O76" s="362"/>
      <c r="P76" s="436"/>
    </row>
    <row r="77" spans="1:16" s="3" customFormat="1" ht="17.45" customHeight="1">
      <c r="A77" s="4"/>
      <c r="B77" s="4"/>
      <c r="G77" s="362"/>
      <c r="I77" s="22"/>
      <c r="J77" s="22"/>
      <c r="M77" s="274"/>
      <c r="O77" s="362"/>
      <c r="P77" s="436"/>
    </row>
    <row r="78" spans="1:16" s="3" customFormat="1" ht="17.45" customHeight="1">
      <c r="A78" s="4"/>
      <c r="B78" s="4"/>
      <c r="G78" s="362"/>
      <c r="I78" s="22"/>
      <c r="J78" s="22"/>
      <c r="M78" s="274"/>
      <c r="O78" s="362"/>
      <c r="P78" s="436"/>
    </row>
    <row r="79" spans="1:16" s="3" customFormat="1" ht="17.45" customHeight="1">
      <c r="A79" s="4"/>
      <c r="B79" s="4"/>
      <c r="G79" s="362"/>
      <c r="I79" s="22"/>
      <c r="J79" s="22"/>
      <c r="M79" s="274"/>
      <c r="O79" s="362"/>
      <c r="P79" s="436"/>
    </row>
    <row r="80" spans="1:16" s="3" customFormat="1" ht="17.45" customHeight="1">
      <c r="A80" s="4"/>
      <c r="B80" s="4"/>
      <c r="G80" s="362"/>
      <c r="I80" s="22"/>
      <c r="J80" s="22"/>
      <c r="M80" s="274"/>
      <c r="O80" s="362"/>
      <c r="P80" s="436"/>
    </row>
    <row r="81" spans="1:16" s="3" customFormat="1" ht="17.45" customHeight="1">
      <c r="A81" s="4"/>
      <c r="B81" s="4"/>
      <c r="G81" s="362"/>
      <c r="I81" s="22"/>
      <c r="J81" s="22"/>
      <c r="M81" s="274"/>
      <c r="O81" s="362"/>
      <c r="P81" s="436"/>
    </row>
    <row r="82" spans="1:16" s="3" customFormat="1" ht="17.45" customHeight="1">
      <c r="A82" s="4"/>
      <c r="B82" s="4"/>
      <c r="G82" s="362"/>
      <c r="I82" s="22"/>
      <c r="J82" s="22"/>
      <c r="M82" s="274"/>
      <c r="O82" s="362"/>
      <c r="P82" s="436"/>
    </row>
    <row r="83" spans="1:16" s="3" customFormat="1" ht="17.45" customHeight="1">
      <c r="A83" s="4"/>
      <c r="B83" s="4"/>
      <c r="G83" s="362"/>
      <c r="I83" s="22"/>
      <c r="J83" s="22"/>
      <c r="M83" s="274"/>
      <c r="O83" s="362"/>
      <c r="P83" s="436"/>
    </row>
    <row r="84" spans="1:16" s="3" customFormat="1" ht="17.45" customHeight="1">
      <c r="A84" s="4"/>
      <c r="B84" s="4"/>
      <c r="G84" s="362"/>
      <c r="I84" s="22"/>
      <c r="J84" s="22"/>
      <c r="M84" s="274"/>
      <c r="O84" s="362"/>
      <c r="P84" s="436"/>
    </row>
    <row r="85" spans="1:16" s="3" customFormat="1" ht="17.45" customHeight="1">
      <c r="A85" s="62"/>
      <c r="B85" s="62"/>
      <c r="C85" s="19" t="s">
        <v>2187</v>
      </c>
      <c r="D85" s="19"/>
      <c r="E85" s="19"/>
      <c r="F85" s="59"/>
      <c r="G85" s="59"/>
      <c r="H85" s="60"/>
      <c r="I85" s="22"/>
      <c r="J85" s="22"/>
      <c r="M85" s="274"/>
      <c r="O85" s="362"/>
      <c r="P85" s="436"/>
    </row>
    <row r="86" spans="1:16" s="3" customFormat="1" ht="17.45" customHeight="1">
      <c r="A86" s="4"/>
      <c r="B86" s="4"/>
      <c r="G86" s="362"/>
      <c r="I86" s="22"/>
      <c r="J86" s="22"/>
      <c r="K86" s="75"/>
      <c r="L86" s="84"/>
      <c r="M86" s="275"/>
      <c r="N86" s="58"/>
      <c r="O86" s="58"/>
      <c r="P86" s="448"/>
    </row>
    <row r="87" spans="1:16" s="3" customFormat="1" ht="17.45" customHeight="1">
      <c r="A87" s="4"/>
      <c r="B87" s="4"/>
      <c r="G87" s="362"/>
      <c r="I87" s="76"/>
      <c r="J87" s="613"/>
      <c r="M87" s="274"/>
      <c r="O87" s="362"/>
      <c r="P87" s="436"/>
    </row>
    <row r="88" spans="1:16" s="3" customFormat="1" ht="17.45" customHeight="1">
      <c r="A88" s="4"/>
      <c r="B88" s="4"/>
      <c r="G88" s="362"/>
      <c r="I88" s="22"/>
      <c r="J88" s="22"/>
      <c r="M88" s="274"/>
      <c r="O88" s="362"/>
      <c r="P88" s="436"/>
    </row>
    <row r="89" spans="1:16" s="3" customFormat="1" ht="17.45" customHeight="1">
      <c r="A89" s="4"/>
      <c r="B89" s="4"/>
      <c r="G89" s="362"/>
      <c r="I89" s="22"/>
      <c r="J89" s="22"/>
      <c r="M89" s="274"/>
      <c r="O89" s="362"/>
      <c r="P89" s="436"/>
    </row>
    <row r="90" spans="1:16" s="3" customFormat="1" ht="17.45" customHeight="1">
      <c r="A90" s="4"/>
      <c r="B90" s="4"/>
      <c r="G90" s="362"/>
      <c r="I90" s="22"/>
      <c r="J90" s="22"/>
      <c r="M90" s="274"/>
      <c r="O90" s="362"/>
      <c r="P90" s="436"/>
    </row>
    <row r="91" spans="1:16" s="3" customFormat="1" ht="17.45" customHeight="1">
      <c r="A91" s="4"/>
      <c r="B91" s="4"/>
      <c r="G91" s="362"/>
      <c r="I91" s="22"/>
      <c r="J91" s="22"/>
      <c r="M91" s="274"/>
      <c r="O91" s="362"/>
      <c r="P91" s="436"/>
    </row>
    <row r="92" spans="1:16" s="3" customFormat="1" ht="17.45" customHeight="1">
      <c r="A92" s="4"/>
      <c r="B92" s="4"/>
      <c r="G92" s="362"/>
      <c r="I92" s="22"/>
      <c r="J92" s="22"/>
      <c r="M92" s="274"/>
      <c r="O92" s="362"/>
      <c r="P92" s="436"/>
    </row>
    <row r="93" spans="1:16" s="3" customFormat="1" ht="17.45" customHeight="1">
      <c r="A93" s="4"/>
      <c r="B93" s="4"/>
      <c r="G93" s="362"/>
      <c r="I93" s="22"/>
      <c r="J93" s="22"/>
      <c r="M93" s="274"/>
      <c r="O93" s="362"/>
      <c r="P93" s="436"/>
    </row>
    <row r="94" spans="1:16" s="3" customFormat="1" ht="17.45" customHeight="1">
      <c r="A94" s="4"/>
      <c r="B94" s="4"/>
      <c r="G94" s="362"/>
      <c r="I94" s="22"/>
      <c r="J94" s="22"/>
      <c r="M94" s="274"/>
      <c r="O94" s="362"/>
      <c r="P94" s="436"/>
    </row>
    <row r="95" spans="1:16" s="3" customFormat="1" ht="17.45" customHeight="1">
      <c r="A95" s="4"/>
      <c r="B95" s="4"/>
      <c r="G95" s="362"/>
      <c r="I95" s="22"/>
      <c r="J95" s="22"/>
      <c r="M95" s="274"/>
      <c r="O95" s="362"/>
      <c r="P95" s="436"/>
    </row>
    <row r="96" spans="1:16" s="3" customFormat="1" ht="17.45" customHeight="1">
      <c r="A96" s="4"/>
      <c r="B96" s="4"/>
      <c r="G96" s="362"/>
      <c r="I96" s="22"/>
      <c r="J96" s="22"/>
      <c r="M96" s="274"/>
      <c r="O96" s="362"/>
      <c r="P96" s="436"/>
    </row>
    <row r="97" spans="1:16" s="3" customFormat="1" ht="17.45" customHeight="1">
      <c r="A97" s="4"/>
      <c r="B97" s="4"/>
      <c r="G97" s="362"/>
      <c r="I97" s="22"/>
      <c r="J97" s="22"/>
      <c r="M97" s="274"/>
      <c r="O97" s="362"/>
      <c r="P97" s="436"/>
    </row>
    <row r="98" spans="1:16" s="3" customFormat="1" ht="17.45" customHeight="1">
      <c r="A98" s="4"/>
      <c r="B98" s="4"/>
      <c r="G98" s="362"/>
      <c r="I98" s="22"/>
      <c r="J98" s="22"/>
      <c r="M98" s="274"/>
      <c r="O98" s="362"/>
      <c r="P98" s="436"/>
    </row>
    <row r="99" spans="1:16" s="3" customFormat="1" ht="17.45" customHeight="1">
      <c r="A99" s="4"/>
      <c r="B99" s="4"/>
      <c r="G99" s="362"/>
      <c r="I99" s="22"/>
      <c r="J99" s="22"/>
      <c r="M99" s="274"/>
      <c r="O99" s="362"/>
      <c r="P99" s="436"/>
    </row>
    <row r="100" spans="1:16" s="3" customFormat="1" ht="17.45" customHeight="1">
      <c r="A100" s="4"/>
      <c r="B100" s="4"/>
      <c r="G100" s="362"/>
      <c r="I100" s="22"/>
      <c r="J100" s="22"/>
      <c r="M100" s="274"/>
      <c r="O100" s="362"/>
      <c r="P100" s="436"/>
    </row>
    <row r="101" spans="1:16" s="3" customFormat="1" ht="17.45" customHeight="1">
      <c r="A101" s="4"/>
      <c r="B101" s="4"/>
      <c r="G101" s="362"/>
      <c r="I101" s="22"/>
      <c r="J101" s="22"/>
      <c r="M101" s="274"/>
      <c r="O101" s="362"/>
      <c r="P101" s="436"/>
    </row>
    <row r="102" spans="1:16" s="3" customFormat="1" ht="17.45" customHeight="1">
      <c r="A102" s="4"/>
      <c r="B102" s="4"/>
      <c r="G102" s="362"/>
      <c r="I102" s="22"/>
      <c r="J102" s="22"/>
      <c r="M102" s="274"/>
      <c r="O102" s="362"/>
      <c r="P102" s="436"/>
    </row>
    <row r="103" spans="1:16" s="3" customFormat="1" ht="17.45" customHeight="1">
      <c r="A103" s="4"/>
      <c r="B103" s="4"/>
      <c r="G103" s="362"/>
      <c r="I103" s="22"/>
      <c r="J103" s="22"/>
      <c r="M103" s="274"/>
      <c r="O103" s="362"/>
      <c r="P103" s="436"/>
    </row>
    <row r="104" spans="1:16" s="3" customFormat="1" ht="17.45" customHeight="1">
      <c r="A104" s="4"/>
      <c r="B104" s="4"/>
      <c r="G104" s="362"/>
      <c r="I104" s="22"/>
      <c r="J104" s="22"/>
      <c r="M104" s="274"/>
      <c r="O104" s="362"/>
      <c r="P104" s="436"/>
    </row>
    <row r="105" spans="1:16" s="3" customFormat="1" ht="17.45" customHeight="1">
      <c r="A105" s="4"/>
      <c r="B105" s="4"/>
      <c r="G105" s="362"/>
      <c r="I105" s="22"/>
      <c r="J105" s="22"/>
      <c r="M105" s="274"/>
      <c r="O105" s="362"/>
      <c r="P105" s="436"/>
    </row>
    <row r="106" spans="1:16" s="3" customFormat="1" ht="17.45" customHeight="1">
      <c r="A106" s="4"/>
      <c r="B106" s="4"/>
      <c r="G106" s="362"/>
      <c r="I106" s="22"/>
      <c r="J106" s="22"/>
      <c r="M106" s="274"/>
      <c r="O106" s="362"/>
      <c r="P106" s="436"/>
    </row>
    <row r="107" spans="1:16" s="3" customFormat="1" ht="17.45" customHeight="1">
      <c r="A107" s="4"/>
      <c r="B107" s="4"/>
      <c r="G107" s="362"/>
      <c r="I107" s="22"/>
      <c r="J107" s="22"/>
      <c r="M107" s="274"/>
      <c r="O107" s="362"/>
      <c r="P107" s="436"/>
    </row>
    <row r="108" spans="1:16" s="3" customFormat="1" ht="17.45" customHeight="1">
      <c r="A108" s="4"/>
      <c r="B108" s="4"/>
      <c r="G108" s="362"/>
      <c r="I108" s="22"/>
      <c r="J108" s="22"/>
      <c r="M108" s="274"/>
      <c r="O108" s="362"/>
      <c r="P108" s="436"/>
    </row>
    <row r="109" spans="1:16" s="3" customFormat="1" ht="17.45" customHeight="1">
      <c r="A109" s="4"/>
      <c r="B109" s="4"/>
      <c r="G109" s="362"/>
      <c r="I109" s="22"/>
      <c r="J109" s="22"/>
      <c r="M109" s="274"/>
      <c r="O109" s="362"/>
      <c r="P109" s="436"/>
    </row>
    <row r="110" spans="1:16" s="3" customFormat="1" ht="17.45" customHeight="1">
      <c r="A110" s="4"/>
      <c r="B110" s="4"/>
      <c r="G110" s="362"/>
      <c r="I110" s="22"/>
      <c r="J110" s="22"/>
      <c r="M110" s="274"/>
      <c r="O110" s="362"/>
      <c r="P110" s="436"/>
    </row>
    <row r="111" spans="1:16" s="3" customFormat="1" ht="17.45" customHeight="1">
      <c r="A111" s="4"/>
      <c r="B111" s="4"/>
      <c r="G111" s="362"/>
      <c r="I111" s="22"/>
      <c r="J111" s="22"/>
      <c r="M111" s="274"/>
      <c r="O111" s="362"/>
      <c r="P111" s="436"/>
    </row>
    <row r="112" spans="1:16" s="3" customFormat="1" ht="17.45" customHeight="1">
      <c r="A112" s="4"/>
      <c r="B112" s="4"/>
      <c r="G112" s="362"/>
      <c r="I112" s="22"/>
      <c r="J112" s="22"/>
      <c r="M112" s="274"/>
      <c r="O112" s="362"/>
      <c r="P112" s="436"/>
    </row>
    <row r="113" spans="1:16" s="3" customFormat="1" ht="17.45" customHeight="1">
      <c r="A113" s="4"/>
      <c r="B113" s="4"/>
      <c r="G113" s="362"/>
      <c r="I113" s="22"/>
      <c r="J113" s="22"/>
      <c r="M113" s="274"/>
      <c r="O113" s="362"/>
      <c r="P113" s="436"/>
    </row>
    <row r="114" spans="1:16" s="3" customFormat="1" ht="17.45" customHeight="1">
      <c r="A114" s="4"/>
      <c r="B114" s="4"/>
      <c r="G114" s="362"/>
      <c r="I114" s="22"/>
      <c r="J114" s="22"/>
      <c r="M114" s="274"/>
      <c r="O114" s="362"/>
      <c r="P114" s="436"/>
    </row>
    <row r="115" spans="1:16" s="3" customFormat="1" ht="17.45" customHeight="1">
      <c r="A115" s="4"/>
      <c r="B115" s="4"/>
      <c r="G115" s="362"/>
      <c r="I115" s="22"/>
      <c r="J115" s="22"/>
      <c r="M115" s="274"/>
      <c r="O115" s="362"/>
      <c r="P115" s="436"/>
    </row>
    <row r="116" spans="1:16" s="3" customFormat="1" ht="17.45" customHeight="1">
      <c r="A116" s="4"/>
      <c r="B116" s="4"/>
      <c r="G116" s="362"/>
      <c r="I116" s="22"/>
      <c r="J116" s="22"/>
      <c r="M116" s="274"/>
      <c r="O116" s="362"/>
      <c r="P116" s="436"/>
    </row>
    <row r="117" spans="1:16" s="3" customFormat="1" ht="17.45" customHeight="1">
      <c r="A117" s="4"/>
      <c r="B117" s="4"/>
      <c r="G117" s="362"/>
      <c r="I117" s="22"/>
      <c r="J117" s="22"/>
      <c r="M117" s="274"/>
      <c r="O117" s="362"/>
      <c r="P117" s="436"/>
    </row>
    <row r="118" spans="1:16" s="3" customFormat="1" ht="17.45" customHeight="1">
      <c r="A118" s="4"/>
      <c r="B118" s="4"/>
      <c r="G118" s="362"/>
      <c r="I118" s="22"/>
      <c r="J118" s="22"/>
      <c r="M118" s="274"/>
      <c r="O118" s="362"/>
      <c r="P118" s="436"/>
    </row>
    <row r="119" spans="1:16" s="3" customFormat="1" ht="17.45" customHeight="1">
      <c r="A119" s="4"/>
      <c r="B119" s="4"/>
      <c r="G119" s="362"/>
      <c r="I119" s="22"/>
      <c r="J119" s="22"/>
      <c r="M119" s="274"/>
      <c r="O119" s="362"/>
      <c r="P119" s="436"/>
    </row>
    <row r="120" spans="1:16" s="3" customFormat="1" ht="17.45" customHeight="1">
      <c r="A120" s="4"/>
      <c r="B120" s="4"/>
      <c r="G120" s="362"/>
      <c r="I120" s="22"/>
      <c r="J120" s="22"/>
      <c r="M120" s="274"/>
      <c r="O120" s="362"/>
      <c r="P120" s="436"/>
    </row>
    <row r="121" spans="1:16" s="3" customFormat="1" ht="17.45" customHeight="1">
      <c r="A121" s="4"/>
      <c r="B121" s="4"/>
      <c r="G121" s="362"/>
      <c r="I121" s="22"/>
      <c r="J121" s="22"/>
      <c r="M121" s="274"/>
      <c r="O121" s="362"/>
      <c r="P121" s="436"/>
    </row>
    <row r="122" spans="1:16" s="3" customFormat="1" ht="17.45" customHeight="1">
      <c r="A122" s="4"/>
      <c r="B122" s="4"/>
      <c r="G122" s="362"/>
      <c r="I122" s="22"/>
      <c r="J122" s="22"/>
      <c r="M122" s="274"/>
      <c r="O122" s="362"/>
      <c r="P122" s="436"/>
    </row>
    <row r="123" spans="1:16" s="3" customFormat="1" ht="17.45" customHeight="1">
      <c r="A123" s="4"/>
      <c r="B123" s="4"/>
      <c r="G123" s="362"/>
      <c r="I123" s="22"/>
      <c r="J123" s="22"/>
      <c r="M123" s="274"/>
      <c r="O123" s="362"/>
      <c r="P123" s="436"/>
    </row>
    <row r="124" spans="1:16" s="3" customFormat="1" ht="17.45" customHeight="1">
      <c r="A124" s="4"/>
      <c r="B124" s="4"/>
      <c r="G124" s="362"/>
      <c r="I124" s="22"/>
      <c r="J124" s="22"/>
      <c r="M124" s="274"/>
      <c r="O124" s="362"/>
      <c r="P124" s="436"/>
    </row>
    <row r="125" spans="1:16" s="3" customFormat="1" ht="17.45" customHeight="1">
      <c r="A125" s="4"/>
      <c r="B125" s="4"/>
      <c r="G125" s="362"/>
      <c r="I125" s="22"/>
      <c r="J125" s="22"/>
      <c r="M125" s="274"/>
      <c r="O125" s="362"/>
      <c r="P125" s="436"/>
    </row>
    <row r="126" spans="1:16" s="3" customFormat="1" ht="17.45" customHeight="1">
      <c r="A126" s="4"/>
      <c r="B126" s="4"/>
      <c r="G126" s="362"/>
      <c r="I126" s="22"/>
      <c r="J126" s="22"/>
      <c r="M126" s="274"/>
      <c r="O126" s="362"/>
      <c r="P126" s="436"/>
    </row>
    <row r="127" spans="1:16" s="3" customFormat="1" ht="17.45" customHeight="1">
      <c r="A127" s="4"/>
      <c r="B127" s="4"/>
      <c r="G127" s="362"/>
      <c r="I127" s="22"/>
      <c r="J127" s="22"/>
      <c r="M127" s="274"/>
      <c r="O127" s="362"/>
      <c r="P127" s="436"/>
    </row>
    <row r="128" spans="1:16" s="3" customFormat="1" ht="17.45" customHeight="1">
      <c r="A128" s="4"/>
      <c r="B128" s="4"/>
      <c r="G128" s="362"/>
      <c r="I128" s="22"/>
      <c r="J128" s="22"/>
      <c r="M128" s="274"/>
      <c r="O128" s="362"/>
      <c r="P128" s="436"/>
    </row>
    <row r="129" spans="1:16" s="3" customFormat="1" ht="17.45" customHeight="1">
      <c r="A129" s="4"/>
      <c r="B129" s="4"/>
      <c r="G129" s="362"/>
      <c r="I129" s="22"/>
      <c r="J129" s="22"/>
      <c r="M129" s="274"/>
      <c r="O129" s="362"/>
      <c r="P129" s="436"/>
    </row>
    <row r="130" spans="1:16" s="3" customFormat="1" ht="17.45" customHeight="1">
      <c r="A130" s="4"/>
      <c r="B130" s="4"/>
      <c r="G130" s="362"/>
      <c r="I130" s="22"/>
      <c r="J130" s="22"/>
      <c r="M130" s="274"/>
      <c r="O130" s="362"/>
      <c r="P130" s="436"/>
    </row>
    <row r="131" spans="1:16" s="3" customFormat="1" ht="17.45" customHeight="1">
      <c r="A131" s="4"/>
      <c r="B131" s="4"/>
      <c r="G131" s="362"/>
      <c r="I131" s="22"/>
      <c r="J131" s="22"/>
      <c r="M131" s="274"/>
      <c r="O131" s="362"/>
      <c r="P131" s="436"/>
    </row>
    <row r="132" spans="1:16" s="3" customFormat="1" ht="17.45" customHeight="1">
      <c r="A132" s="4"/>
      <c r="B132" s="4"/>
      <c r="G132" s="362"/>
      <c r="I132" s="22"/>
      <c r="J132" s="22"/>
      <c r="M132" s="274"/>
      <c r="O132" s="362"/>
      <c r="P132" s="436"/>
    </row>
    <row r="133" spans="1:16" s="3" customFormat="1" ht="17.45" customHeight="1">
      <c r="A133" s="4"/>
      <c r="B133" s="4"/>
      <c r="G133" s="362"/>
      <c r="I133" s="22"/>
      <c r="J133" s="22"/>
      <c r="M133" s="274"/>
      <c r="O133" s="362"/>
      <c r="P133" s="436"/>
    </row>
    <row r="134" spans="1:16" s="3" customFormat="1" ht="17.45" customHeight="1">
      <c r="A134" s="4"/>
      <c r="B134" s="4"/>
      <c r="G134" s="362"/>
      <c r="I134" s="22"/>
      <c r="J134" s="22"/>
      <c r="M134" s="274"/>
      <c r="O134" s="362"/>
      <c r="P134" s="436"/>
    </row>
    <row r="135" spans="1:16" s="3" customFormat="1" ht="17.45" customHeight="1">
      <c r="A135" s="4"/>
      <c r="B135" s="4"/>
      <c r="G135" s="362"/>
      <c r="I135" s="22"/>
      <c r="J135" s="22"/>
      <c r="M135" s="274"/>
      <c r="O135" s="362"/>
      <c r="P135" s="436"/>
    </row>
    <row r="136" spans="1:16" s="3" customFormat="1" ht="17.45" customHeight="1">
      <c r="A136" s="4"/>
      <c r="B136" s="4"/>
      <c r="G136" s="362"/>
      <c r="I136" s="22"/>
      <c r="J136" s="22"/>
      <c r="M136" s="274"/>
      <c r="O136" s="362"/>
      <c r="P136" s="436"/>
    </row>
    <row r="137" spans="1:16" ht="17.45" customHeight="1">
      <c r="I137" s="22"/>
      <c r="J137" s="22"/>
      <c r="K137" s="3"/>
      <c r="L137" s="3"/>
      <c r="M137" s="274"/>
      <c r="N137" s="3"/>
      <c r="O137" s="36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1575" right="1.1399999999999999" top="0.55118110236220474" bottom="0.55118110236220474" header="0.31496062992125984" footer="0.31496062992125984"/>
  <pageSetup paperSize="9" scale="90" firstPageNumber="30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146"/>
  <sheetViews>
    <sheetView showWhiteSpace="0" zoomScalePageLayoutView="115" workbookViewId="0">
      <selection activeCell="F11" sqref="F11"/>
    </sheetView>
  </sheetViews>
  <sheetFormatPr defaultRowHeight="17.45" customHeight="1"/>
  <cols>
    <col min="1" max="1" width="9.140625" style="2" customWidth="1"/>
    <col min="2" max="2" width="8.42578125" style="2" customWidth="1"/>
    <col min="3" max="3" width="24.140625" customWidth="1"/>
    <col min="4" max="4" width="16.7109375" customWidth="1"/>
    <col min="5" max="5" width="10.42578125" customWidth="1"/>
    <col min="6" max="6" width="8.7109375" customWidth="1"/>
    <col min="7" max="7" width="8" style="107" bestFit="1" customWidth="1"/>
    <col min="8" max="8" width="11" customWidth="1"/>
    <col min="9" max="9" width="10.28515625" style="21" customWidth="1"/>
    <col min="10" max="10" width="6.140625" style="21" bestFit="1" customWidth="1"/>
    <col min="11" max="11" width="23.7109375" customWidth="1"/>
    <col min="12" max="12" width="22.140625" customWidth="1"/>
    <col min="13" max="13" width="9.5703125" customWidth="1"/>
    <col min="14" max="14" width="8.85546875" customWidth="1"/>
    <col min="15" max="15" width="8.7109375" style="107" bestFit="1" customWidth="1"/>
    <col min="16" max="16" width="10" style="436" customWidth="1"/>
    <col min="17" max="18" width="9" bestFit="1" customWidth="1"/>
  </cols>
  <sheetData>
    <row r="1" spans="1:17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8.600000000000001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60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4">
      <c r="A5" s="41" t="s">
        <v>518</v>
      </c>
      <c r="B5" s="41"/>
      <c r="C5" s="224" t="s">
        <v>519</v>
      </c>
      <c r="D5" s="224"/>
      <c r="E5" s="207"/>
      <c r="F5" s="224"/>
      <c r="G5" s="224"/>
      <c r="H5" s="224"/>
      <c r="I5" s="196" t="s">
        <v>526</v>
      </c>
      <c r="J5" s="196"/>
      <c r="K5" s="196" t="s">
        <v>2130</v>
      </c>
      <c r="L5" s="196"/>
      <c r="M5" s="152"/>
      <c r="N5" s="196"/>
      <c r="O5" s="196"/>
      <c r="P5" s="196"/>
    </row>
    <row r="6" spans="1:17" ht="13.9" customHeight="1">
      <c r="A6" s="655" t="s">
        <v>520</v>
      </c>
      <c r="B6" s="655" t="s">
        <v>3023</v>
      </c>
      <c r="C6" s="656" t="s">
        <v>521</v>
      </c>
      <c r="D6" s="655" t="s">
        <v>521</v>
      </c>
      <c r="E6" s="657">
        <v>200000</v>
      </c>
      <c r="F6" s="658">
        <v>71049</v>
      </c>
      <c r="G6" s="659">
        <v>100000</v>
      </c>
      <c r="H6" s="659">
        <v>0</v>
      </c>
      <c r="I6" s="205" t="s">
        <v>527</v>
      </c>
      <c r="J6" s="122" t="s">
        <v>2815</v>
      </c>
      <c r="K6" s="192" t="s">
        <v>32</v>
      </c>
      <c r="L6" s="122" t="s">
        <v>2853</v>
      </c>
      <c r="M6" s="134">
        <v>0</v>
      </c>
      <c r="N6" s="235">
        <v>0</v>
      </c>
      <c r="O6" s="126">
        <v>0</v>
      </c>
      <c r="P6" s="126">
        <v>0</v>
      </c>
      <c r="Q6" s="15" t="s">
        <v>3278</v>
      </c>
    </row>
    <row r="7" spans="1:17" ht="15" customHeight="1">
      <c r="A7" s="655" t="s">
        <v>522</v>
      </c>
      <c r="B7" s="655" t="s">
        <v>2798</v>
      </c>
      <c r="C7" s="656" t="s">
        <v>523</v>
      </c>
      <c r="D7" s="655" t="s">
        <v>12</v>
      </c>
      <c r="E7" s="657">
        <v>50000</v>
      </c>
      <c r="F7" s="658">
        <v>720</v>
      </c>
      <c r="G7" s="659">
        <v>10000</v>
      </c>
      <c r="H7" s="659">
        <f>VLOOKUP(A7,[2]Sheet1!$A$24:$H$28,8,0)</f>
        <v>10000</v>
      </c>
      <c r="I7" s="205" t="s">
        <v>528</v>
      </c>
      <c r="J7" s="122" t="s">
        <v>2816</v>
      </c>
      <c r="K7" s="192" t="s">
        <v>2179</v>
      </c>
      <c r="L7" s="122" t="s">
        <v>2854</v>
      </c>
      <c r="M7" s="134">
        <v>0</v>
      </c>
      <c r="N7" s="235">
        <v>0</v>
      </c>
      <c r="O7" s="126">
        <v>0</v>
      </c>
      <c r="P7" s="126">
        <v>0</v>
      </c>
      <c r="Q7" s="15" t="s">
        <v>3278</v>
      </c>
    </row>
    <row r="8" spans="1:17" ht="15" customHeight="1">
      <c r="A8" s="655" t="s">
        <v>524</v>
      </c>
      <c r="B8" s="655" t="s">
        <v>3024</v>
      </c>
      <c r="C8" s="656" t="s">
        <v>525</v>
      </c>
      <c r="D8" s="655" t="s">
        <v>1193</v>
      </c>
      <c r="E8" s="657">
        <v>30000000</v>
      </c>
      <c r="F8" s="658">
        <v>1138891</v>
      </c>
      <c r="G8" s="659">
        <v>5000000</v>
      </c>
      <c r="H8" s="659">
        <f>VLOOKUP(A8,[2]Sheet1!$A$24:$H$28,8,0)</f>
        <v>5000000</v>
      </c>
      <c r="I8" s="205" t="s">
        <v>529</v>
      </c>
      <c r="J8" s="122" t="s">
        <v>2817</v>
      </c>
      <c r="K8" s="192" t="s">
        <v>36</v>
      </c>
      <c r="L8" s="122" t="s">
        <v>2855</v>
      </c>
      <c r="M8" s="134">
        <v>0</v>
      </c>
      <c r="N8" s="235">
        <v>0</v>
      </c>
      <c r="O8" s="126">
        <v>0</v>
      </c>
      <c r="P8" s="126">
        <v>0</v>
      </c>
      <c r="Q8" s="15" t="s">
        <v>3278</v>
      </c>
    </row>
    <row r="9" spans="1:17" ht="15">
      <c r="A9" s="655" t="s">
        <v>2767</v>
      </c>
      <c r="B9" s="655" t="s">
        <v>2819</v>
      </c>
      <c r="C9" s="660" t="s">
        <v>2701</v>
      </c>
      <c r="D9" s="655" t="s">
        <v>2819</v>
      </c>
      <c r="E9" s="657">
        <v>0</v>
      </c>
      <c r="F9" s="660">
        <v>0</v>
      </c>
      <c r="G9" s="660">
        <v>0</v>
      </c>
      <c r="H9" s="660">
        <v>0</v>
      </c>
      <c r="I9" s="112" t="s">
        <v>43</v>
      </c>
      <c r="J9" s="112"/>
      <c r="K9" s="193" t="s">
        <v>44</v>
      </c>
      <c r="L9" s="193"/>
      <c r="M9" s="239">
        <f>SUM(M6:M8)</f>
        <v>0</v>
      </c>
      <c r="N9" s="239">
        <f>SUM(N6:N8)</f>
        <v>0</v>
      </c>
      <c r="O9" s="239">
        <f>SUM(O6:O8)</f>
        <v>0</v>
      </c>
      <c r="P9" s="239">
        <f>SUM(P6:P8)</f>
        <v>0</v>
      </c>
    </row>
    <row r="10" spans="1:17" ht="15">
      <c r="A10" s="655" t="s">
        <v>2768</v>
      </c>
      <c r="B10" s="655" t="s">
        <v>3238</v>
      </c>
      <c r="C10" s="660" t="s">
        <v>2702</v>
      </c>
      <c r="D10" s="655" t="s">
        <v>3239</v>
      </c>
      <c r="E10" s="657">
        <v>94930000</v>
      </c>
      <c r="F10" s="660">
        <v>0</v>
      </c>
      <c r="G10" s="660">
        <v>100000</v>
      </c>
      <c r="H10" s="660">
        <f>VLOOKUP(A10,[2]Sheet1!$A$24:$H$28,8,0)</f>
        <v>70000000</v>
      </c>
      <c r="I10" s="192"/>
      <c r="J10" s="192"/>
      <c r="K10" s="114" t="s">
        <v>792</v>
      </c>
      <c r="L10" s="114"/>
      <c r="M10" s="138"/>
      <c r="N10" s="235"/>
      <c r="O10" s="126"/>
      <c r="P10" s="134"/>
    </row>
    <row r="11" spans="1:17" ht="24">
      <c r="A11" s="655" t="s">
        <v>2769</v>
      </c>
      <c r="B11" s="655" t="s">
        <v>3240</v>
      </c>
      <c r="C11" s="656" t="s">
        <v>2703</v>
      </c>
      <c r="D11" s="695" t="s">
        <v>3441</v>
      </c>
      <c r="E11" s="657">
        <v>9490000</v>
      </c>
      <c r="F11" s="661">
        <v>0</v>
      </c>
      <c r="G11" s="660">
        <v>100000</v>
      </c>
      <c r="H11" s="660">
        <f>VLOOKUP(A11,[2]Sheet1!$A$24:$H$28,8,0)</f>
        <v>100000</v>
      </c>
      <c r="I11" s="192" t="s">
        <v>530</v>
      </c>
      <c r="J11" s="122" t="s">
        <v>2821</v>
      </c>
      <c r="K11" s="192" t="s">
        <v>46</v>
      </c>
      <c r="L11" s="122" t="s">
        <v>2858</v>
      </c>
      <c r="M11" s="123">
        <v>15280000</v>
      </c>
      <c r="N11" s="123">
        <v>11374974</v>
      </c>
      <c r="O11" s="126">
        <v>14000000</v>
      </c>
      <c r="P11" s="126">
        <v>16000000</v>
      </c>
      <c r="Q11" t="s">
        <v>3279</v>
      </c>
    </row>
    <row r="12" spans="1:17" ht="24">
      <c r="A12" s="655" t="s">
        <v>3263</v>
      </c>
      <c r="B12" s="655" t="s">
        <v>2888</v>
      </c>
      <c r="C12" s="656" t="s">
        <v>400</v>
      </c>
      <c r="D12" s="655" t="s">
        <v>3241</v>
      </c>
      <c r="E12" s="656">
        <v>0</v>
      </c>
      <c r="F12" s="661">
        <v>0</v>
      </c>
      <c r="G12" s="661">
        <v>0</v>
      </c>
      <c r="H12" s="661">
        <v>20000000</v>
      </c>
      <c r="I12" s="192" t="s">
        <v>2579</v>
      </c>
      <c r="J12" s="122" t="s">
        <v>3053</v>
      </c>
      <c r="K12" s="192" t="s">
        <v>110</v>
      </c>
      <c r="L12" s="122" t="s">
        <v>3054</v>
      </c>
      <c r="M12" s="123">
        <v>5500000</v>
      </c>
      <c r="N12" s="123">
        <v>0</v>
      </c>
      <c r="O12" s="126">
        <v>0</v>
      </c>
      <c r="P12" s="126">
        <v>6000000</v>
      </c>
      <c r="Q12" t="s">
        <v>3279</v>
      </c>
    </row>
    <row r="13" spans="1:17" ht="24">
      <c r="A13" s="655" t="s">
        <v>3264</v>
      </c>
      <c r="B13" s="655" t="s">
        <v>3242</v>
      </c>
      <c r="C13" s="656" t="s">
        <v>3243</v>
      </c>
      <c r="D13" s="655" t="s">
        <v>3243</v>
      </c>
      <c r="E13" s="656">
        <v>0</v>
      </c>
      <c r="F13" s="661">
        <v>0</v>
      </c>
      <c r="G13" s="661">
        <v>0</v>
      </c>
      <c r="H13" s="661">
        <v>4800000</v>
      </c>
      <c r="I13" s="192" t="s">
        <v>531</v>
      </c>
      <c r="J13" s="122" t="s">
        <v>2823</v>
      </c>
      <c r="K13" s="192" t="s">
        <v>50</v>
      </c>
      <c r="L13" s="122" t="s">
        <v>2859</v>
      </c>
      <c r="M13" s="134">
        <v>100000</v>
      </c>
      <c r="N13" s="235">
        <v>55822</v>
      </c>
      <c r="O13" s="126">
        <v>100000</v>
      </c>
      <c r="P13" s="126">
        <v>100000</v>
      </c>
      <c r="Q13" t="s">
        <v>3279</v>
      </c>
    </row>
    <row r="14" spans="1:17" ht="24">
      <c r="A14" s="655" t="s">
        <v>3265</v>
      </c>
      <c r="B14" s="184" t="s">
        <v>3250</v>
      </c>
      <c r="C14" s="656" t="s">
        <v>3262</v>
      </c>
      <c r="D14" s="656" t="s">
        <v>3262</v>
      </c>
      <c r="E14" s="254">
        <v>0</v>
      </c>
      <c r="F14" s="242">
        <v>0</v>
      </c>
      <c r="G14" s="242">
        <v>0</v>
      </c>
      <c r="H14" s="242">
        <v>35000000</v>
      </c>
      <c r="I14" s="192" t="s">
        <v>532</v>
      </c>
      <c r="J14" s="122" t="s">
        <v>2825</v>
      </c>
      <c r="K14" s="192" t="s">
        <v>54</v>
      </c>
      <c r="L14" s="122" t="s">
        <v>2861</v>
      </c>
      <c r="M14" s="134">
        <v>10000</v>
      </c>
      <c r="N14" s="235">
        <v>0</v>
      </c>
      <c r="O14" s="126">
        <v>10000</v>
      </c>
      <c r="P14" s="126">
        <v>10000</v>
      </c>
      <c r="Q14" t="s">
        <v>3279</v>
      </c>
    </row>
    <row r="15" spans="1:17" ht="24">
      <c r="A15" s="186"/>
      <c r="B15" s="186"/>
      <c r="C15" s="158"/>
      <c r="D15" s="158"/>
      <c r="E15" s="158"/>
      <c r="F15" s="123"/>
      <c r="G15" s="123"/>
      <c r="H15" s="123"/>
      <c r="I15" s="192" t="s">
        <v>533</v>
      </c>
      <c r="J15" s="122" t="s">
        <v>2826</v>
      </c>
      <c r="K15" s="192" t="s">
        <v>56</v>
      </c>
      <c r="L15" s="122" t="s">
        <v>2862</v>
      </c>
      <c r="M15" s="134">
        <v>200000</v>
      </c>
      <c r="N15" s="235">
        <v>26292</v>
      </c>
      <c r="O15" s="126">
        <v>50000</v>
      </c>
      <c r="P15" s="126">
        <v>50000</v>
      </c>
      <c r="Q15" t="s">
        <v>3279</v>
      </c>
    </row>
    <row r="16" spans="1:17" ht="13.9" customHeight="1">
      <c r="A16" s="184"/>
      <c r="B16" s="184"/>
      <c r="C16" s="154"/>
      <c r="D16" s="154"/>
      <c r="E16" s="154"/>
      <c r="F16" s="123"/>
      <c r="G16" s="123"/>
      <c r="H16" s="123"/>
      <c r="I16" s="192" t="s">
        <v>534</v>
      </c>
      <c r="J16" s="122" t="s">
        <v>2827</v>
      </c>
      <c r="K16" s="192" t="s">
        <v>684</v>
      </c>
      <c r="L16" s="122" t="s">
        <v>2863</v>
      </c>
      <c r="M16" s="134">
        <v>200000</v>
      </c>
      <c r="N16" s="235">
        <v>438</v>
      </c>
      <c r="O16" s="126">
        <v>10000</v>
      </c>
      <c r="P16" s="126">
        <v>10000</v>
      </c>
      <c r="Q16" t="s">
        <v>3279</v>
      </c>
    </row>
    <row r="17" spans="1:17" ht="15">
      <c r="A17" s="184"/>
      <c r="B17" s="184"/>
      <c r="C17" s="154"/>
      <c r="D17" s="154"/>
      <c r="E17" s="154"/>
      <c r="F17" s="123"/>
      <c r="G17" s="123"/>
      <c r="H17" s="123"/>
      <c r="I17" s="192" t="s">
        <v>535</v>
      </c>
      <c r="J17" s="122" t="s">
        <v>2828</v>
      </c>
      <c r="K17" s="192" t="s">
        <v>60</v>
      </c>
      <c r="L17" s="122" t="s">
        <v>2864</v>
      </c>
      <c r="M17" s="134">
        <v>50000</v>
      </c>
      <c r="N17" s="235">
        <v>22840</v>
      </c>
      <c r="O17" s="126">
        <v>50000</v>
      </c>
      <c r="P17" s="126">
        <v>50000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26"/>
      <c r="H18" s="126"/>
      <c r="I18" s="192" t="s">
        <v>536</v>
      </c>
      <c r="J18" s="122" t="s">
        <v>2830</v>
      </c>
      <c r="K18" s="192" t="s">
        <v>64</v>
      </c>
      <c r="L18" s="122" t="s">
        <v>2866</v>
      </c>
      <c r="M18" s="134">
        <v>300000</v>
      </c>
      <c r="N18" s="235">
        <v>17476</v>
      </c>
      <c r="O18" s="126">
        <v>20000</v>
      </c>
      <c r="P18" s="126">
        <v>20000</v>
      </c>
      <c r="Q18" t="s">
        <v>3279</v>
      </c>
    </row>
    <row r="19" spans="1:17" ht="24">
      <c r="A19" s="159"/>
      <c r="B19" s="159"/>
      <c r="C19" s="118"/>
      <c r="D19" s="118"/>
      <c r="E19" s="118"/>
      <c r="F19" s="118"/>
      <c r="G19" s="126"/>
      <c r="H19" s="126"/>
      <c r="I19" s="192" t="s">
        <v>537</v>
      </c>
      <c r="J19" s="122" t="s">
        <v>2831</v>
      </c>
      <c r="K19" s="192" t="s">
        <v>66</v>
      </c>
      <c r="L19" s="122" t="s">
        <v>2867</v>
      </c>
      <c r="M19" s="134">
        <v>100000</v>
      </c>
      <c r="N19" s="235">
        <v>52904</v>
      </c>
      <c r="O19" s="126">
        <v>70000</v>
      </c>
      <c r="P19" s="126">
        <v>100000</v>
      </c>
      <c r="Q19" t="s">
        <v>3279</v>
      </c>
    </row>
    <row r="20" spans="1:17" ht="15">
      <c r="A20" s="128"/>
      <c r="B20" s="128"/>
      <c r="C20" s="129"/>
      <c r="D20" s="129"/>
      <c r="E20" s="129"/>
      <c r="F20" s="123"/>
      <c r="G20" s="126"/>
      <c r="H20" s="123"/>
      <c r="I20" s="192" t="s">
        <v>538</v>
      </c>
      <c r="J20" s="122" t="s">
        <v>2834</v>
      </c>
      <c r="K20" s="192" t="s">
        <v>72</v>
      </c>
      <c r="L20" s="122" t="s">
        <v>2869</v>
      </c>
      <c r="M20" s="134">
        <v>0</v>
      </c>
      <c r="N20" s="235">
        <v>0</v>
      </c>
      <c r="O20" s="126">
        <v>0</v>
      </c>
      <c r="P20" s="126">
        <v>0</v>
      </c>
      <c r="Q20" t="s">
        <v>3279</v>
      </c>
    </row>
    <row r="21" spans="1:17" ht="24">
      <c r="A21" s="128"/>
      <c r="B21" s="128"/>
      <c r="C21" s="129"/>
      <c r="D21" s="129"/>
      <c r="E21" s="129"/>
      <c r="F21" s="123"/>
      <c r="G21" s="126"/>
      <c r="H21" s="123"/>
      <c r="I21" s="192" t="s">
        <v>539</v>
      </c>
      <c r="J21" s="122" t="s">
        <v>2836</v>
      </c>
      <c r="K21" s="192" t="s">
        <v>76</v>
      </c>
      <c r="L21" s="122" t="s">
        <v>2871</v>
      </c>
      <c r="M21" s="134">
        <v>6000000</v>
      </c>
      <c r="N21" s="235">
        <v>36520</v>
      </c>
      <c r="O21" s="126">
        <v>50000</v>
      </c>
      <c r="P21" s="126">
        <v>50000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363"/>
      <c r="H22" s="32"/>
      <c r="I22" s="192" t="s">
        <v>540</v>
      </c>
      <c r="J22" s="122" t="s">
        <v>2898</v>
      </c>
      <c r="K22" s="192" t="s">
        <v>79</v>
      </c>
      <c r="L22" s="122" t="s">
        <v>2899</v>
      </c>
      <c r="M22" s="134">
        <v>0</v>
      </c>
      <c r="N22" s="235">
        <v>0</v>
      </c>
      <c r="O22" s="126">
        <v>0</v>
      </c>
      <c r="P22" s="126">
        <v>0</v>
      </c>
      <c r="Q22" t="s">
        <v>3279</v>
      </c>
    </row>
    <row r="23" spans="1:17" ht="36">
      <c r="A23" s="160"/>
      <c r="B23" s="160"/>
      <c r="C23" s="32"/>
      <c r="D23" s="32"/>
      <c r="E23" s="32"/>
      <c r="F23" s="32"/>
      <c r="G23" s="126"/>
      <c r="H23" s="32"/>
      <c r="I23" s="192" t="s">
        <v>541</v>
      </c>
      <c r="J23" s="122" t="s">
        <v>2838</v>
      </c>
      <c r="K23" s="192" t="s">
        <v>81</v>
      </c>
      <c r="L23" s="122" t="s">
        <v>2872</v>
      </c>
      <c r="M23" s="134">
        <v>200000</v>
      </c>
      <c r="N23" s="235">
        <v>86239</v>
      </c>
      <c r="O23" s="126">
        <v>150000</v>
      </c>
      <c r="P23" s="126">
        <v>200000</v>
      </c>
      <c r="Q23" t="s">
        <v>3279</v>
      </c>
    </row>
    <row r="24" spans="1:17" ht="24">
      <c r="A24" s="160"/>
      <c r="B24" s="160"/>
      <c r="C24" s="32"/>
      <c r="D24" s="32"/>
      <c r="E24" s="32"/>
      <c r="F24" s="32"/>
      <c r="G24" s="126"/>
      <c r="H24" s="32"/>
      <c r="I24" s="192" t="s">
        <v>542</v>
      </c>
      <c r="J24" s="122" t="s">
        <v>2840</v>
      </c>
      <c r="K24" s="192" t="s">
        <v>85</v>
      </c>
      <c r="L24" s="122" t="s">
        <v>2874</v>
      </c>
      <c r="M24" s="134">
        <v>500000</v>
      </c>
      <c r="N24" s="235">
        <v>0</v>
      </c>
      <c r="O24" s="126">
        <v>20000</v>
      </c>
      <c r="P24" s="126">
        <v>20000</v>
      </c>
      <c r="Q24" t="s">
        <v>3279</v>
      </c>
    </row>
    <row r="25" spans="1:17" ht="24">
      <c r="A25" s="160"/>
      <c r="B25" s="160"/>
      <c r="C25" s="32"/>
      <c r="D25" s="32"/>
      <c r="E25" s="32"/>
      <c r="F25" s="32"/>
      <c r="G25" s="363"/>
      <c r="H25" s="32"/>
      <c r="I25" s="195" t="s">
        <v>543</v>
      </c>
      <c r="J25" s="122" t="s">
        <v>3025</v>
      </c>
      <c r="K25" s="192" t="s">
        <v>2704</v>
      </c>
      <c r="L25" s="122" t="s">
        <v>3026</v>
      </c>
      <c r="M25" s="235">
        <v>5000000</v>
      </c>
      <c r="N25" s="235">
        <v>356650</v>
      </c>
      <c r="O25" s="126">
        <v>5000000</v>
      </c>
      <c r="P25" s="126">
        <v>2000000</v>
      </c>
      <c r="Q25" t="s">
        <v>3279</v>
      </c>
    </row>
    <row r="26" spans="1:17" ht="15">
      <c r="A26" s="160"/>
      <c r="B26" s="160"/>
      <c r="C26" s="32"/>
      <c r="D26" s="32"/>
      <c r="E26" s="32"/>
      <c r="F26" s="130"/>
      <c r="G26" s="130"/>
      <c r="H26" s="131"/>
      <c r="I26" s="195" t="s">
        <v>2754</v>
      </c>
      <c r="J26" s="122" t="s">
        <v>3039</v>
      </c>
      <c r="K26" s="192" t="s">
        <v>2705</v>
      </c>
      <c r="L26" s="122" t="s">
        <v>3040</v>
      </c>
      <c r="M26" s="235">
        <v>17150000</v>
      </c>
      <c r="N26" s="235">
        <v>0</v>
      </c>
      <c r="O26" s="126">
        <v>17150000</v>
      </c>
      <c r="P26" s="126">
        <v>20000000</v>
      </c>
      <c r="Q26" t="s">
        <v>3279</v>
      </c>
    </row>
    <row r="27" spans="1:17" ht="15">
      <c r="A27" s="160"/>
      <c r="B27" s="160"/>
      <c r="C27" s="32"/>
      <c r="D27" s="32"/>
      <c r="E27" s="32"/>
      <c r="F27" s="32"/>
      <c r="G27" s="363"/>
      <c r="H27" s="32"/>
      <c r="I27" s="192" t="s">
        <v>545</v>
      </c>
      <c r="J27" s="122" t="s">
        <v>2924</v>
      </c>
      <c r="K27" s="192" t="s">
        <v>180</v>
      </c>
      <c r="L27" s="122" t="s">
        <v>180</v>
      </c>
      <c r="M27" s="134">
        <v>60000000</v>
      </c>
      <c r="N27" s="235">
        <v>33299051</v>
      </c>
      <c r="O27" s="126">
        <v>50000000</v>
      </c>
      <c r="P27" s="126">
        <v>60000000</v>
      </c>
      <c r="Q27" t="s">
        <v>3279</v>
      </c>
    </row>
    <row r="28" spans="1:17" ht="24">
      <c r="A28" s="160"/>
      <c r="B28" s="160"/>
      <c r="C28" s="130"/>
      <c r="D28" s="130"/>
      <c r="E28" s="130"/>
      <c r="F28" s="130"/>
      <c r="G28" s="130"/>
      <c r="H28" s="32"/>
      <c r="I28" s="192" t="s">
        <v>546</v>
      </c>
      <c r="J28" s="122" t="s">
        <v>2925</v>
      </c>
      <c r="K28" s="192" t="s">
        <v>182</v>
      </c>
      <c r="L28" s="122" t="s">
        <v>2926</v>
      </c>
      <c r="M28" s="134">
        <v>20000000</v>
      </c>
      <c r="N28" s="235">
        <v>713507</v>
      </c>
      <c r="O28" s="126">
        <v>10000000</v>
      </c>
      <c r="P28" s="126">
        <v>20000000</v>
      </c>
      <c r="Q28" t="s">
        <v>3279</v>
      </c>
    </row>
    <row r="29" spans="1:17" ht="24">
      <c r="A29" s="160"/>
      <c r="B29" s="160"/>
      <c r="C29" s="32"/>
      <c r="D29" s="32"/>
      <c r="E29" s="32"/>
      <c r="F29" s="32"/>
      <c r="G29" s="363"/>
      <c r="H29" s="574"/>
      <c r="I29" s="192" t="s">
        <v>547</v>
      </c>
      <c r="J29" s="122" t="s">
        <v>3027</v>
      </c>
      <c r="K29" s="192" t="s">
        <v>548</v>
      </c>
      <c r="L29" s="122" t="s">
        <v>3028</v>
      </c>
      <c r="M29" s="134">
        <v>3600000</v>
      </c>
      <c r="N29" s="235">
        <v>1332123</v>
      </c>
      <c r="O29" s="126">
        <v>2000000</v>
      </c>
      <c r="P29" s="126">
        <v>2500000</v>
      </c>
      <c r="Q29" t="s">
        <v>3279</v>
      </c>
    </row>
    <row r="30" spans="1:17" ht="15">
      <c r="A30" s="160"/>
      <c r="B30" s="160"/>
      <c r="C30" s="32"/>
      <c r="D30" s="32"/>
      <c r="E30" s="32"/>
      <c r="F30" s="32"/>
      <c r="G30" s="363"/>
      <c r="H30" s="32"/>
      <c r="I30" s="195" t="s">
        <v>549</v>
      </c>
      <c r="J30" s="122" t="s">
        <v>3029</v>
      </c>
      <c r="K30" s="192" t="s">
        <v>861</v>
      </c>
      <c r="L30" s="122" t="s">
        <v>861</v>
      </c>
      <c r="M30" s="134">
        <v>3000000</v>
      </c>
      <c r="N30" s="235">
        <v>236128</v>
      </c>
      <c r="O30" s="126">
        <v>400000</v>
      </c>
      <c r="P30" s="126">
        <v>600000</v>
      </c>
      <c r="Q30" t="s">
        <v>3279</v>
      </c>
    </row>
    <row r="31" spans="1:17" ht="24">
      <c r="A31" s="160"/>
      <c r="B31" s="160"/>
      <c r="C31" s="32"/>
      <c r="D31" s="32"/>
      <c r="E31" s="32"/>
      <c r="F31" s="32"/>
      <c r="G31" s="363"/>
      <c r="H31" s="256"/>
      <c r="I31" s="201" t="s">
        <v>550</v>
      </c>
      <c r="J31" s="122" t="s">
        <v>3030</v>
      </c>
      <c r="K31" s="32" t="s">
        <v>551</v>
      </c>
      <c r="L31" s="122" t="s">
        <v>3031</v>
      </c>
      <c r="M31" s="235">
        <v>300000</v>
      </c>
      <c r="N31" s="235">
        <v>0</v>
      </c>
      <c r="O31" s="126">
        <v>50000</v>
      </c>
      <c r="P31" s="126">
        <v>50000</v>
      </c>
      <c r="Q31" t="s">
        <v>3279</v>
      </c>
    </row>
    <row r="32" spans="1:17" ht="15" customHeight="1">
      <c r="A32" s="160"/>
      <c r="B32" s="160"/>
      <c r="C32" s="32"/>
      <c r="D32" s="32"/>
      <c r="E32" s="32"/>
      <c r="F32" s="32"/>
      <c r="G32" s="363"/>
      <c r="H32" s="32"/>
      <c r="I32" s="201" t="s">
        <v>3221</v>
      </c>
      <c r="J32" s="122" t="s">
        <v>3029</v>
      </c>
      <c r="K32" s="32" t="s">
        <v>2784</v>
      </c>
      <c r="L32" s="122" t="s">
        <v>861</v>
      </c>
      <c r="M32" s="235">
        <v>0</v>
      </c>
      <c r="N32" s="235">
        <v>0</v>
      </c>
      <c r="O32" s="126">
        <v>0</v>
      </c>
      <c r="P32" s="126">
        <v>2500000</v>
      </c>
      <c r="Q32" t="s">
        <v>3279</v>
      </c>
    </row>
    <row r="33" spans="1:17" ht="15" customHeight="1">
      <c r="A33" s="160"/>
      <c r="B33" s="160"/>
      <c r="C33" s="32"/>
      <c r="D33" s="32"/>
      <c r="E33" s="32"/>
      <c r="F33" s="32"/>
      <c r="G33" s="363"/>
      <c r="H33" s="32"/>
      <c r="I33" s="305" t="s">
        <v>3222</v>
      </c>
      <c r="J33" s="122" t="s">
        <v>2830</v>
      </c>
      <c r="K33" s="106" t="s">
        <v>2785</v>
      </c>
      <c r="L33" s="122" t="s">
        <v>2866</v>
      </c>
      <c r="M33" s="280">
        <v>0</v>
      </c>
      <c r="N33" s="240">
        <v>0</v>
      </c>
      <c r="O33" s="126">
        <v>0</v>
      </c>
      <c r="P33" s="126">
        <v>500000</v>
      </c>
      <c r="Q33" t="s">
        <v>3279</v>
      </c>
    </row>
    <row r="34" spans="1:17" ht="15" customHeight="1">
      <c r="A34" s="160"/>
      <c r="B34" s="160"/>
      <c r="C34" s="32"/>
      <c r="D34" s="32"/>
      <c r="E34" s="32"/>
      <c r="F34" s="32"/>
      <c r="G34" s="363"/>
      <c r="H34" s="32"/>
      <c r="I34" s="305" t="s">
        <v>3223</v>
      </c>
      <c r="J34" s="122" t="s">
        <v>2825</v>
      </c>
      <c r="K34" s="106" t="s">
        <v>2786</v>
      </c>
      <c r="L34" s="122" t="s">
        <v>2861</v>
      </c>
      <c r="M34" s="279">
        <v>0</v>
      </c>
      <c r="N34" s="235">
        <v>0</v>
      </c>
      <c r="O34" s="126">
        <v>0</v>
      </c>
      <c r="P34" s="126">
        <v>1000000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63"/>
      <c r="H35" s="32"/>
      <c r="I35" s="156" t="s">
        <v>3224</v>
      </c>
      <c r="J35" s="156" t="s">
        <v>3206</v>
      </c>
      <c r="K35" s="32" t="s">
        <v>3126</v>
      </c>
      <c r="L35" s="32" t="s">
        <v>3257</v>
      </c>
      <c r="M35" s="279">
        <v>0</v>
      </c>
      <c r="N35" s="32">
        <v>0</v>
      </c>
      <c r="O35" s="126">
        <v>0</v>
      </c>
      <c r="P35" s="32">
        <v>2500000</v>
      </c>
      <c r="Q35" t="s">
        <v>3279</v>
      </c>
    </row>
    <row r="36" spans="1:17" ht="17.45" customHeight="1">
      <c r="A36" s="160"/>
      <c r="B36" s="160"/>
      <c r="C36" s="32"/>
      <c r="D36" s="32"/>
      <c r="E36" s="32"/>
      <c r="F36" s="32"/>
      <c r="G36" s="363"/>
      <c r="H36" s="32"/>
      <c r="I36" s="156"/>
      <c r="J36" s="156"/>
      <c r="K36" s="122"/>
      <c r="L36" s="122"/>
      <c r="M36" s="134"/>
      <c r="N36" s="118"/>
      <c r="O36" s="126"/>
      <c r="P36" s="119"/>
    </row>
    <row r="37" spans="1:17" ht="17.45" customHeight="1">
      <c r="A37" s="160"/>
      <c r="B37" s="160"/>
      <c r="C37" s="32"/>
      <c r="D37" s="32"/>
      <c r="E37" s="32"/>
      <c r="F37" s="32"/>
      <c r="G37" s="363"/>
      <c r="H37" s="32"/>
      <c r="I37" s="156"/>
      <c r="J37" s="156"/>
      <c r="K37" s="122"/>
      <c r="L37" s="122"/>
      <c r="M37" s="134"/>
      <c r="N37" s="118"/>
      <c r="O37" s="126"/>
      <c r="P37" s="119"/>
    </row>
    <row r="38" spans="1:17" ht="12.6" customHeight="1">
      <c r="A38" s="160"/>
      <c r="B38" s="160"/>
      <c r="C38" s="32"/>
      <c r="D38" s="32"/>
      <c r="E38" s="32"/>
      <c r="F38" s="32"/>
      <c r="G38" s="363"/>
      <c r="H38" s="32"/>
      <c r="I38" s="161" t="s">
        <v>111</v>
      </c>
      <c r="J38" s="161"/>
      <c r="K38" s="163" t="s">
        <v>112</v>
      </c>
      <c r="L38" s="163"/>
      <c r="M38" s="239">
        <f t="shared" ref="M38:O38" si="0">SUM(M11:M37)</f>
        <v>137490000</v>
      </c>
      <c r="N38" s="239">
        <f t="shared" si="0"/>
        <v>47610964</v>
      </c>
      <c r="O38" s="239">
        <f t="shared" si="0"/>
        <v>99130000</v>
      </c>
      <c r="P38" s="239">
        <f>SUM(P11:P37)</f>
        <v>134260000</v>
      </c>
    </row>
    <row r="39" spans="1:17" ht="17.45" customHeight="1">
      <c r="A39" s="160"/>
      <c r="B39" s="160"/>
      <c r="C39" s="32"/>
      <c r="D39" s="32"/>
      <c r="E39" s="32"/>
      <c r="F39" s="32"/>
      <c r="G39" s="363"/>
      <c r="H39" s="32"/>
      <c r="I39" s="156"/>
      <c r="J39" s="156"/>
      <c r="K39" s="122"/>
      <c r="L39" s="122"/>
      <c r="M39" s="134"/>
      <c r="N39" s="118"/>
      <c r="O39" s="126"/>
      <c r="P39" s="119"/>
    </row>
    <row r="40" spans="1:17" ht="17.45" customHeight="1">
      <c r="A40" s="160"/>
      <c r="B40" s="160"/>
      <c r="C40" s="32"/>
      <c r="D40" s="32"/>
      <c r="E40" s="32"/>
      <c r="F40" s="32"/>
      <c r="G40" s="363"/>
      <c r="H40" s="32"/>
      <c r="I40" s="156"/>
      <c r="J40" s="156"/>
      <c r="K40" s="122"/>
      <c r="L40" s="122"/>
      <c r="M40" s="134"/>
      <c r="N40" s="118"/>
      <c r="O40" s="126"/>
      <c r="P40" s="119"/>
    </row>
    <row r="41" spans="1:17" ht="17.45" customHeight="1">
      <c r="A41" s="160"/>
      <c r="B41" s="160"/>
      <c r="C41" s="32"/>
      <c r="D41" s="32"/>
      <c r="E41" s="32"/>
      <c r="F41" s="32"/>
      <c r="G41" s="363"/>
      <c r="H41" s="32"/>
      <c r="I41" s="156"/>
      <c r="J41" s="156"/>
      <c r="K41" s="122"/>
      <c r="L41" s="122"/>
      <c r="M41" s="134"/>
      <c r="N41" s="118"/>
      <c r="O41" s="126"/>
      <c r="P41" s="119"/>
    </row>
    <row r="42" spans="1:17" ht="17.45" customHeight="1">
      <c r="A42" s="160"/>
      <c r="B42" s="160"/>
      <c r="C42" s="32"/>
      <c r="D42" s="32"/>
      <c r="E42" s="32"/>
      <c r="F42" s="32"/>
      <c r="G42" s="363"/>
      <c r="H42" s="32"/>
      <c r="I42" s="156"/>
      <c r="J42" s="156"/>
      <c r="K42" s="122"/>
      <c r="L42" s="122"/>
      <c r="M42" s="134"/>
      <c r="N42" s="118"/>
      <c r="O42" s="126"/>
      <c r="P42" s="119"/>
    </row>
    <row r="43" spans="1:17" ht="17.45" customHeight="1">
      <c r="A43" s="160"/>
      <c r="B43" s="160"/>
      <c r="C43" s="32"/>
      <c r="D43" s="32"/>
      <c r="E43" s="32"/>
      <c r="F43" s="32"/>
      <c r="G43" s="363"/>
      <c r="H43" s="32"/>
      <c r="I43" s="156"/>
      <c r="J43" s="156"/>
      <c r="K43" s="122"/>
      <c r="L43" s="122"/>
      <c r="M43" s="134"/>
      <c r="N43" s="118"/>
      <c r="O43" s="126"/>
      <c r="P43" s="119"/>
    </row>
    <row r="44" spans="1:17" ht="17.45" customHeight="1">
      <c r="A44" s="160"/>
      <c r="B44" s="160"/>
      <c r="C44" s="32"/>
      <c r="D44" s="32"/>
      <c r="E44" s="32"/>
      <c r="F44" s="32"/>
      <c r="G44" s="363"/>
      <c r="H44" s="32"/>
      <c r="I44" s="156"/>
      <c r="J44" s="156"/>
      <c r="K44" s="122"/>
      <c r="L44" s="122"/>
      <c r="M44" s="134"/>
      <c r="N44" s="118"/>
      <c r="O44" s="126"/>
      <c r="P44" s="119"/>
    </row>
    <row r="45" spans="1:17" ht="17.45" customHeight="1">
      <c r="A45" s="160"/>
      <c r="B45" s="160"/>
      <c r="C45" s="32"/>
      <c r="D45" s="32"/>
      <c r="E45" s="32"/>
      <c r="F45" s="256"/>
      <c r="G45" s="363"/>
      <c r="H45" s="32"/>
      <c r="I45" s="209"/>
      <c r="J45" s="209"/>
      <c r="K45" s="30"/>
      <c r="L45" s="30"/>
      <c r="M45" s="281"/>
      <c r="N45" s="30"/>
      <c r="O45" s="364"/>
      <c r="P45" s="30"/>
    </row>
    <row r="46" spans="1:17" ht="17.45" customHeight="1">
      <c r="A46" s="210"/>
      <c r="B46" s="210"/>
      <c r="C46" s="255" t="s">
        <v>201</v>
      </c>
      <c r="D46" s="255"/>
      <c r="E46" s="219">
        <f>SUM(E6:E45)</f>
        <v>134670000</v>
      </c>
      <c r="F46" s="219">
        <f t="shared" ref="F46:H46" si="1">SUM(F6:F45)</f>
        <v>1210660</v>
      </c>
      <c r="G46" s="219">
        <f t="shared" si="1"/>
        <v>5310000</v>
      </c>
      <c r="H46" s="219">
        <f t="shared" si="1"/>
        <v>134910000</v>
      </c>
      <c r="I46" s="109"/>
      <c r="J46" s="109"/>
      <c r="K46" s="255" t="s">
        <v>113</v>
      </c>
      <c r="L46" s="255"/>
      <c r="M46" s="278">
        <f>M38+M9</f>
        <v>137490000</v>
      </c>
      <c r="N46" s="278">
        <f t="shared" ref="N46:P46" si="2">N38+N9</f>
        <v>47610964</v>
      </c>
      <c r="O46" s="278">
        <f t="shared" si="2"/>
        <v>99130000</v>
      </c>
      <c r="P46" s="278">
        <f t="shared" si="2"/>
        <v>134260000</v>
      </c>
    </row>
    <row r="47" spans="1:17" ht="17.45" customHeight="1">
      <c r="A47" s="199"/>
      <c r="B47" s="199"/>
      <c r="C47" s="31"/>
      <c r="D47" s="31"/>
      <c r="E47" s="31"/>
      <c r="F47" s="218"/>
      <c r="G47" s="365"/>
      <c r="H47" s="53"/>
      <c r="I47" s="111" t="s">
        <v>2186</v>
      </c>
      <c r="J47" s="613"/>
      <c r="K47" s="38"/>
      <c r="L47" s="38"/>
      <c r="M47" s="38"/>
      <c r="N47" s="257"/>
      <c r="O47" s="366"/>
      <c r="P47" s="258"/>
    </row>
    <row r="48" spans="1:17" s="3" customFormat="1" ht="17.45" customHeight="1">
      <c r="A48" s="199"/>
      <c r="B48" s="199"/>
      <c r="C48" s="31"/>
      <c r="D48" s="31"/>
      <c r="E48" s="31"/>
      <c r="F48" s="31"/>
      <c r="G48" s="365"/>
      <c r="H48" s="31"/>
      <c r="I48" s="245"/>
      <c r="J48" s="245"/>
      <c r="K48" s="232"/>
      <c r="L48" s="232"/>
      <c r="M48" s="232"/>
      <c r="N48" s="233"/>
      <c r="O48" s="380"/>
      <c r="P48" s="230"/>
      <c r="Q48" s="39"/>
    </row>
    <row r="49" spans="1:16" s="3" customFormat="1" ht="17.45" customHeight="1">
      <c r="A49" s="199"/>
      <c r="B49" s="199"/>
      <c r="C49" s="31"/>
      <c r="D49" s="31"/>
      <c r="E49" s="31"/>
      <c r="F49" s="31"/>
      <c r="G49" s="365"/>
      <c r="H49" s="31"/>
      <c r="I49" s="244"/>
      <c r="J49" s="244"/>
      <c r="K49" s="31"/>
      <c r="L49" s="31"/>
      <c r="M49" s="31"/>
      <c r="N49" s="31"/>
      <c r="O49" s="365"/>
      <c r="P49" s="31"/>
    </row>
    <row r="50" spans="1:16" s="3" customFormat="1" ht="17.45" customHeight="1">
      <c r="A50" s="199"/>
      <c r="B50" s="199"/>
      <c r="C50" s="31"/>
      <c r="D50" s="31"/>
      <c r="E50" s="31"/>
      <c r="F50" s="31"/>
      <c r="G50" s="365"/>
      <c r="H50" s="31"/>
      <c r="I50" s="245"/>
      <c r="J50" s="245"/>
      <c r="K50" s="53"/>
      <c r="L50" s="53"/>
      <c r="M50" s="53"/>
      <c r="N50" s="53"/>
      <c r="O50" s="368"/>
      <c r="P50" s="53"/>
    </row>
    <row r="51" spans="1:16" s="3" customFormat="1" ht="17.45" customHeight="1">
      <c r="A51" s="199"/>
      <c r="B51" s="199"/>
      <c r="C51" s="31"/>
      <c r="D51" s="31"/>
      <c r="E51" s="31"/>
      <c r="F51" s="31"/>
      <c r="G51" s="365"/>
      <c r="H51" s="31"/>
      <c r="I51" s="246"/>
      <c r="J51" s="246"/>
      <c r="K51" s="232"/>
      <c r="L51" s="232"/>
      <c r="M51" s="232"/>
      <c r="N51" s="247"/>
      <c r="O51" s="248"/>
      <c r="P51" s="247"/>
    </row>
    <row r="52" spans="1:16" s="3" customFormat="1" ht="17.45" customHeight="1">
      <c r="A52" s="199"/>
      <c r="B52" s="199"/>
      <c r="C52" s="31"/>
      <c r="D52" s="31"/>
      <c r="E52" s="31"/>
      <c r="F52" s="31"/>
      <c r="G52" s="365"/>
      <c r="H52" s="31"/>
      <c r="I52" s="246"/>
      <c r="J52" s="246"/>
      <c r="K52" s="232"/>
      <c r="L52" s="232"/>
      <c r="M52" s="232"/>
      <c r="N52" s="247"/>
      <c r="O52" s="248"/>
      <c r="P52" s="247"/>
    </row>
    <row r="53" spans="1:16" s="3" customFormat="1" ht="17.45" customHeight="1">
      <c r="A53" s="199"/>
      <c r="B53" s="199"/>
      <c r="C53" s="31"/>
      <c r="D53" s="31"/>
      <c r="E53" s="31"/>
      <c r="F53" s="31"/>
      <c r="G53" s="365"/>
      <c r="H53" s="31"/>
      <c r="I53" s="246"/>
      <c r="J53" s="246"/>
      <c r="K53" s="232"/>
      <c r="L53" s="232"/>
      <c r="M53" s="232"/>
      <c r="N53" s="247"/>
      <c r="O53" s="248"/>
      <c r="P53" s="247"/>
    </row>
    <row r="54" spans="1:16" s="3" customFormat="1" ht="15">
      <c r="A54" s="199"/>
      <c r="B54" s="199"/>
      <c r="C54" s="31"/>
      <c r="D54" s="31"/>
      <c r="E54" s="31"/>
      <c r="F54" s="31"/>
      <c r="G54" s="365"/>
      <c r="H54" s="31"/>
      <c r="I54" s="249"/>
      <c r="J54" s="249"/>
      <c r="K54" s="232"/>
      <c r="L54" s="232"/>
      <c r="M54" s="232"/>
      <c r="N54" s="247"/>
      <c r="O54" s="248"/>
      <c r="P54" s="247"/>
    </row>
    <row r="55" spans="1:16" s="3" customFormat="1" ht="15">
      <c r="A55" s="199"/>
      <c r="B55" s="199"/>
      <c r="C55" s="31"/>
      <c r="D55" s="31"/>
      <c r="E55" s="31"/>
      <c r="F55" s="31"/>
      <c r="G55" s="365"/>
      <c r="H55" s="31"/>
      <c r="I55" s="249"/>
      <c r="J55" s="249"/>
      <c r="K55" s="232"/>
      <c r="L55" s="232"/>
      <c r="M55" s="232"/>
      <c r="N55" s="247"/>
      <c r="O55" s="248"/>
      <c r="P55" s="247"/>
    </row>
    <row r="56" spans="1:16" s="3" customFormat="1" ht="15">
      <c r="A56" s="199"/>
      <c r="B56" s="199"/>
      <c r="C56" s="31"/>
      <c r="D56" s="31"/>
      <c r="E56" s="31"/>
      <c r="F56" s="31"/>
      <c r="G56" s="365"/>
      <c r="H56" s="31"/>
      <c r="I56" s="249"/>
      <c r="J56" s="249"/>
      <c r="K56" s="232"/>
      <c r="L56" s="232"/>
      <c r="M56" s="232"/>
      <c r="N56" s="247"/>
      <c r="O56" s="248"/>
      <c r="P56" s="253"/>
    </row>
    <row r="57" spans="1:16" s="3" customFormat="1" ht="15">
      <c r="A57" s="199"/>
      <c r="B57" s="199"/>
      <c r="C57" s="31"/>
      <c r="D57" s="31"/>
      <c r="E57" s="31"/>
      <c r="F57" s="31"/>
      <c r="G57" s="365"/>
      <c r="H57" s="31"/>
      <c r="I57" s="232"/>
      <c r="J57" s="232"/>
      <c r="K57" s="250"/>
      <c r="L57" s="250"/>
      <c r="M57" s="250"/>
      <c r="N57" s="200"/>
      <c r="O57" s="380"/>
      <c r="P57" s="200"/>
    </row>
    <row r="58" spans="1:16" s="3" customFormat="1" ht="15">
      <c r="A58" s="199"/>
      <c r="B58" s="199"/>
      <c r="C58" s="31"/>
      <c r="D58" s="31"/>
      <c r="E58" s="31"/>
      <c r="F58" s="31"/>
      <c r="G58" s="365"/>
      <c r="H58" s="31"/>
      <c r="I58" s="232"/>
      <c r="J58" s="232"/>
      <c r="K58" s="250"/>
      <c r="L58" s="250"/>
      <c r="M58" s="250"/>
      <c r="N58" s="200"/>
      <c r="O58" s="380"/>
      <c r="P58" s="200"/>
    </row>
    <row r="59" spans="1:16" s="3" customFormat="1" ht="15">
      <c r="A59" s="199"/>
      <c r="B59" s="199"/>
      <c r="C59" s="31"/>
      <c r="D59" s="31"/>
      <c r="E59" s="31"/>
      <c r="F59" s="31"/>
      <c r="G59" s="365"/>
      <c r="H59" s="132"/>
      <c r="I59" s="232"/>
      <c r="J59" s="232"/>
      <c r="K59" s="250"/>
      <c r="L59" s="250"/>
      <c r="M59" s="250"/>
      <c r="N59" s="200"/>
      <c r="O59" s="380"/>
      <c r="P59" s="200"/>
    </row>
    <row r="60" spans="1:16" s="3" customFormat="1" ht="15">
      <c r="A60" s="199"/>
      <c r="B60" s="199"/>
      <c r="C60" s="31"/>
      <c r="D60" s="31"/>
      <c r="E60" s="31"/>
      <c r="F60" s="31"/>
      <c r="G60" s="365"/>
      <c r="H60" s="31"/>
      <c r="I60" s="249"/>
      <c r="J60" s="249"/>
      <c r="K60" s="251"/>
      <c r="L60" s="251"/>
      <c r="M60" s="251"/>
      <c r="N60" s="252"/>
      <c r="O60" s="252"/>
      <c r="P60" s="252"/>
    </row>
    <row r="61" spans="1:16" s="3" customFormat="1" ht="15">
      <c r="A61" s="199"/>
      <c r="B61" s="199"/>
      <c r="C61" s="31"/>
      <c r="D61" s="31"/>
      <c r="E61" s="31"/>
      <c r="F61" s="31"/>
      <c r="G61" s="365"/>
      <c r="H61" s="31"/>
      <c r="I61" s="249"/>
      <c r="J61" s="249"/>
      <c r="K61" s="251"/>
      <c r="L61" s="251"/>
      <c r="M61" s="251"/>
      <c r="N61" s="252"/>
      <c r="O61" s="252"/>
      <c r="P61" s="252"/>
    </row>
    <row r="62" spans="1:16" s="3" customFormat="1" ht="15">
      <c r="A62" s="199"/>
      <c r="B62" s="199"/>
      <c r="C62" s="31"/>
      <c r="D62" s="31"/>
      <c r="E62" s="31"/>
      <c r="F62" s="31"/>
      <c r="G62" s="365"/>
      <c r="H62" s="31"/>
      <c r="I62" s="245"/>
      <c r="J62" s="245"/>
      <c r="K62" s="31"/>
      <c r="L62" s="31"/>
      <c r="M62" s="31"/>
      <c r="N62" s="31"/>
      <c r="O62" s="365"/>
      <c r="P62" s="31"/>
    </row>
    <row r="63" spans="1:16" s="3" customFormat="1" ht="15">
      <c r="A63" s="199"/>
      <c r="B63" s="199"/>
      <c r="C63" s="31"/>
      <c r="D63" s="31"/>
      <c r="E63" s="31"/>
      <c r="F63" s="31"/>
      <c r="G63" s="365"/>
      <c r="H63" s="31"/>
      <c r="I63" s="245"/>
      <c r="J63" s="245"/>
      <c r="K63" s="31"/>
      <c r="L63" s="31"/>
      <c r="M63" s="31"/>
      <c r="N63" s="31"/>
      <c r="O63" s="365"/>
      <c r="P63" s="31"/>
    </row>
    <row r="64" spans="1:16" s="3" customFormat="1" ht="15">
      <c r="A64" s="199"/>
      <c r="B64" s="199"/>
      <c r="C64" s="31"/>
      <c r="D64" s="31"/>
      <c r="E64" s="31"/>
      <c r="F64" s="31"/>
      <c r="G64" s="365"/>
      <c r="H64" s="31"/>
      <c r="I64" s="245"/>
      <c r="J64" s="245"/>
      <c r="K64" s="31"/>
      <c r="L64" s="31"/>
      <c r="M64" s="31"/>
      <c r="N64" s="31"/>
      <c r="O64" s="365"/>
      <c r="P64" s="31"/>
    </row>
    <row r="65" spans="1:15" s="3" customFormat="1" ht="15">
      <c r="A65" s="4"/>
      <c r="B65" s="4"/>
      <c r="G65" s="362"/>
      <c r="I65" s="22"/>
      <c r="J65" s="22"/>
      <c r="O65" s="362"/>
    </row>
    <row r="66" spans="1:15" s="3" customFormat="1" ht="15">
      <c r="A66" s="4"/>
      <c r="B66" s="4"/>
      <c r="G66" s="362"/>
      <c r="I66" s="22"/>
      <c r="J66" s="22"/>
      <c r="O66" s="362"/>
    </row>
    <row r="67" spans="1:15" s="3" customFormat="1" ht="15">
      <c r="A67" s="4"/>
      <c r="B67" s="4"/>
      <c r="G67" s="362"/>
      <c r="I67" s="22"/>
      <c r="J67" s="22"/>
      <c r="O67" s="362"/>
    </row>
    <row r="68" spans="1:15" s="3" customFormat="1" ht="15">
      <c r="A68" s="4"/>
      <c r="B68" s="4"/>
      <c r="G68" s="362"/>
      <c r="I68" s="22"/>
      <c r="J68" s="22"/>
      <c r="O68" s="362"/>
    </row>
    <row r="69" spans="1:15" s="3" customFormat="1" ht="15">
      <c r="A69" s="4"/>
      <c r="B69" s="4"/>
      <c r="G69" s="362"/>
      <c r="I69" s="22"/>
      <c r="J69" s="22"/>
      <c r="O69" s="362"/>
    </row>
    <row r="70" spans="1:15" s="3" customFormat="1" ht="15">
      <c r="A70" s="4"/>
      <c r="B70" s="4"/>
      <c r="G70" s="362"/>
      <c r="I70" s="22"/>
      <c r="J70" s="22"/>
      <c r="O70" s="362"/>
    </row>
    <row r="71" spans="1:15" s="3" customFormat="1" ht="15">
      <c r="A71" s="4"/>
      <c r="B71" s="4"/>
      <c r="G71" s="362"/>
      <c r="I71" s="22"/>
      <c r="J71" s="22"/>
      <c r="O71" s="362"/>
    </row>
    <row r="72" spans="1:15" s="3" customFormat="1" ht="15">
      <c r="A72" s="4"/>
      <c r="B72" s="4"/>
      <c r="G72" s="362"/>
      <c r="I72" s="22"/>
      <c r="J72" s="22"/>
      <c r="O72" s="362"/>
    </row>
    <row r="73" spans="1:15" s="3" customFormat="1" ht="15">
      <c r="A73" s="4"/>
      <c r="B73" s="4"/>
      <c r="G73" s="362"/>
      <c r="I73" s="22"/>
      <c r="J73" s="22"/>
      <c r="O73" s="362"/>
    </row>
    <row r="74" spans="1:15" s="3" customFormat="1" ht="15">
      <c r="A74" s="4"/>
      <c r="B74" s="4"/>
      <c r="G74" s="362"/>
      <c r="I74" s="22"/>
      <c r="J74" s="22"/>
      <c r="O74" s="362"/>
    </row>
    <row r="75" spans="1:15" s="3" customFormat="1" ht="15">
      <c r="A75" s="4"/>
      <c r="B75" s="4"/>
      <c r="G75" s="362"/>
      <c r="I75" s="22"/>
      <c r="J75" s="22"/>
      <c r="O75" s="362"/>
    </row>
    <row r="76" spans="1:15" s="3" customFormat="1" ht="15">
      <c r="A76" s="4"/>
      <c r="B76" s="4"/>
      <c r="G76" s="362"/>
      <c r="I76" s="22"/>
      <c r="J76" s="22"/>
      <c r="O76" s="362"/>
    </row>
    <row r="77" spans="1:15" s="3" customFormat="1" ht="15">
      <c r="A77" s="4"/>
      <c r="B77" s="4"/>
      <c r="G77" s="362"/>
      <c r="I77" s="22"/>
      <c r="J77" s="22"/>
      <c r="O77" s="362"/>
    </row>
    <row r="78" spans="1:15" s="3" customFormat="1" ht="15">
      <c r="A78" s="4"/>
      <c r="B78" s="4"/>
      <c r="G78" s="362"/>
      <c r="I78" s="22"/>
      <c r="J78" s="22"/>
      <c r="O78" s="362"/>
    </row>
    <row r="79" spans="1:15" s="3" customFormat="1" ht="15">
      <c r="A79" s="4"/>
      <c r="B79" s="4"/>
      <c r="G79" s="362"/>
      <c r="I79" s="22"/>
      <c r="J79" s="22"/>
      <c r="O79" s="362"/>
    </row>
    <row r="80" spans="1:15" s="3" customFormat="1" ht="15">
      <c r="A80" s="4"/>
      <c r="B80" s="4"/>
      <c r="G80" s="362"/>
      <c r="I80" s="22"/>
      <c r="J80" s="22"/>
      <c r="O80" s="362"/>
    </row>
    <row r="81" spans="1:16" s="3" customFormat="1" ht="15">
      <c r="A81" s="4"/>
      <c r="B81" s="4"/>
      <c r="G81" s="362"/>
      <c r="I81" s="22"/>
      <c r="J81" s="22"/>
      <c r="O81" s="362"/>
    </row>
    <row r="82" spans="1:16" s="3" customFormat="1" ht="15">
      <c r="A82" s="4"/>
      <c r="B82" s="4"/>
      <c r="G82" s="362"/>
      <c r="I82" s="22"/>
      <c r="J82" s="22"/>
      <c r="O82" s="362"/>
      <c r="P82" s="436"/>
    </row>
    <row r="83" spans="1:16" s="3" customFormat="1" ht="15">
      <c r="A83" s="4"/>
      <c r="B83" s="4"/>
      <c r="G83" s="362"/>
      <c r="I83" s="22"/>
      <c r="J83" s="22"/>
      <c r="O83" s="362"/>
      <c r="P83" s="436"/>
    </row>
    <row r="84" spans="1:16" s="3" customFormat="1" ht="15">
      <c r="A84" s="4"/>
      <c r="B84" s="4"/>
      <c r="G84" s="362"/>
      <c r="I84" s="22"/>
      <c r="J84" s="22"/>
      <c r="O84" s="362"/>
      <c r="P84" s="436"/>
    </row>
    <row r="85" spans="1:16" s="3" customFormat="1" ht="15">
      <c r="A85" s="4"/>
      <c r="B85" s="4"/>
      <c r="G85" s="362"/>
      <c r="I85" s="22"/>
      <c r="J85" s="22"/>
      <c r="O85" s="362"/>
      <c r="P85" s="436"/>
    </row>
    <row r="86" spans="1:16" s="3" customFormat="1" ht="15">
      <c r="A86" s="4"/>
      <c r="B86" s="4"/>
      <c r="G86" s="362"/>
      <c r="I86" s="22"/>
      <c r="J86" s="22"/>
      <c r="O86" s="362"/>
      <c r="P86" s="436"/>
    </row>
    <row r="87" spans="1:16" s="3" customFormat="1" ht="15">
      <c r="A87" s="4"/>
      <c r="B87" s="4"/>
      <c r="G87" s="362"/>
      <c r="I87" s="22"/>
      <c r="J87" s="22"/>
      <c r="O87" s="362"/>
      <c r="P87" s="436"/>
    </row>
    <row r="88" spans="1:16" s="3" customFormat="1" ht="15">
      <c r="A88" s="4"/>
      <c r="B88" s="4"/>
      <c r="G88" s="362"/>
      <c r="I88" s="22"/>
      <c r="J88" s="22"/>
      <c r="O88" s="362"/>
      <c r="P88" s="436"/>
    </row>
    <row r="89" spans="1:16" s="3" customFormat="1" ht="15">
      <c r="A89" s="4"/>
      <c r="B89" s="4"/>
      <c r="G89" s="362"/>
      <c r="I89" s="22"/>
      <c r="J89" s="22"/>
      <c r="O89" s="362"/>
      <c r="P89" s="436"/>
    </row>
    <row r="90" spans="1:16" s="3" customFormat="1" ht="15">
      <c r="A90" s="4"/>
      <c r="B90" s="4"/>
      <c r="G90" s="362"/>
      <c r="I90" s="22"/>
      <c r="J90" s="22"/>
      <c r="O90" s="362"/>
      <c r="P90" s="436"/>
    </row>
    <row r="91" spans="1:16" s="3" customFormat="1" ht="15">
      <c r="A91" s="4"/>
      <c r="B91" s="4"/>
      <c r="G91" s="362"/>
      <c r="I91" s="22"/>
      <c r="J91" s="22"/>
      <c r="O91" s="362"/>
      <c r="P91" s="436"/>
    </row>
    <row r="92" spans="1:16" s="3" customFormat="1" ht="15">
      <c r="A92" s="4"/>
      <c r="B92" s="4"/>
      <c r="G92" s="362"/>
      <c r="I92" s="22"/>
      <c r="J92" s="22"/>
      <c r="O92" s="362"/>
      <c r="P92" s="436"/>
    </row>
    <row r="93" spans="1:16" s="3" customFormat="1" ht="15">
      <c r="A93" s="4"/>
      <c r="B93" s="4"/>
      <c r="G93" s="362"/>
      <c r="I93" s="22"/>
      <c r="J93" s="22"/>
      <c r="O93" s="362"/>
      <c r="P93" s="436"/>
    </row>
    <row r="94" spans="1:16" s="3" customFormat="1" ht="15">
      <c r="A94" s="4"/>
      <c r="B94" s="4"/>
      <c r="G94" s="362"/>
      <c r="I94" s="22"/>
      <c r="J94" s="22"/>
      <c r="O94" s="362"/>
      <c r="P94" s="436"/>
    </row>
    <row r="95" spans="1:16" s="3" customFormat="1" ht="15">
      <c r="A95" s="62"/>
      <c r="B95" s="62"/>
      <c r="C95" s="19" t="s">
        <v>2187</v>
      </c>
      <c r="D95" s="19"/>
      <c r="E95" s="19"/>
      <c r="F95" s="59"/>
      <c r="G95" s="59"/>
      <c r="H95" s="60"/>
      <c r="I95" s="22"/>
      <c r="J95" s="22"/>
      <c r="K95" s="78"/>
      <c r="L95" s="84"/>
      <c r="M95" s="84"/>
      <c r="N95" s="58"/>
      <c r="O95" s="58"/>
      <c r="P95" s="448"/>
    </row>
    <row r="96" spans="1:16" s="3" customFormat="1" ht="15">
      <c r="A96" s="4"/>
      <c r="B96" s="4"/>
      <c r="G96" s="362"/>
      <c r="I96" s="79"/>
      <c r="J96" s="613"/>
      <c r="O96" s="362"/>
      <c r="P96" s="436"/>
    </row>
    <row r="97" spans="1:16" s="3" customFormat="1" ht="15">
      <c r="A97" s="4"/>
      <c r="B97" s="4"/>
      <c r="G97" s="362"/>
      <c r="I97" s="22"/>
      <c r="J97" s="22"/>
      <c r="O97" s="362"/>
      <c r="P97" s="436"/>
    </row>
    <row r="98" spans="1:16" s="3" customFormat="1" ht="15">
      <c r="A98" s="4"/>
      <c r="B98" s="4"/>
      <c r="G98" s="362"/>
      <c r="I98" s="22"/>
      <c r="J98" s="22"/>
      <c r="O98" s="362"/>
      <c r="P98" s="436"/>
    </row>
    <row r="99" spans="1:16" s="3" customFormat="1" ht="15">
      <c r="A99" s="4"/>
      <c r="B99" s="4"/>
      <c r="G99" s="362"/>
      <c r="I99" s="22"/>
      <c r="J99" s="22"/>
      <c r="O99" s="362"/>
      <c r="P99" s="436"/>
    </row>
    <row r="100" spans="1:16" s="3" customFormat="1" ht="15">
      <c r="A100" s="4"/>
      <c r="B100" s="4"/>
      <c r="G100" s="362"/>
      <c r="I100" s="22"/>
      <c r="J100" s="22"/>
      <c r="O100" s="362"/>
      <c r="P100" s="436"/>
    </row>
    <row r="101" spans="1:16" s="3" customFormat="1" ht="15">
      <c r="A101" s="4"/>
      <c r="B101" s="4"/>
      <c r="G101" s="362"/>
      <c r="I101" s="22"/>
      <c r="J101" s="22"/>
      <c r="O101" s="362"/>
      <c r="P101" s="436"/>
    </row>
    <row r="102" spans="1:16" s="3" customFormat="1" ht="15">
      <c r="A102" s="4"/>
      <c r="B102" s="4"/>
      <c r="G102" s="362"/>
      <c r="I102" s="22"/>
      <c r="J102" s="22"/>
      <c r="O102" s="362"/>
      <c r="P102" s="436"/>
    </row>
    <row r="103" spans="1:16" s="3" customFormat="1" ht="15">
      <c r="A103" s="4"/>
      <c r="B103" s="4"/>
      <c r="G103" s="362"/>
      <c r="I103" s="22"/>
      <c r="J103" s="22"/>
      <c r="O103" s="362"/>
      <c r="P103" s="436"/>
    </row>
    <row r="104" spans="1:16" s="3" customFormat="1" ht="15">
      <c r="A104" s="4"/>
      <c r="B104" s="4"/>
      <c r="G104" s="362"/>
      <c r="I104" s="22"/>
      <c r="J104" s="22"/>
      <c r="O104" s="362"/>
      <c r="P104" s="436"/>
    </row>
    <row r="105" spans="1:16" s="3" customFormat="1" ht="15">
      <c r="A105" s="4"/>
      <c r="B105" s="4"/>
      <c r="G105" s="362"/>
      <c r="I105" s="22"/>
      <c r="J105" s="22"/>
      <c r="O105" s="362"/>
      <c r="P105" s="436"/>
    </row>
    <row r="106" spans="1:16" s="3" customFormat="1" ht="15">
      <c r="A106" s="4"/>
      <c r="B106" s="4"/>
      <c r="G106" s="362"/>
      <c r="I106" s="22"/>
      <c r="J106" s="22"/>
      <c r="O106" s="362"/>
      <c r="P106" s="436"/>
    </row>
    <row r="107" spans="1:16" s="3" customFormat="1" ht="15">
      <c r="A107" s="4"/>
      <c r="B107" s="4"/>
      <c r="G107" s="362"/>
      <c r="I107" s="22"/>
      <c r="J107" s="22"/>
      <c r="O107" s="362"/>
      <c r="P107" s="436"/>
    </row>
    <row r="108" spans="1:16" s="3" customFormat="1" ht="15">
      <c r="A108" s="4"/>
      <c r="B108" s="4"/>
      <c r="G108" s="362"/>
      <c r="I108" s="22"/>
      <c r="J108" s="22"/>
      <c r="O108" s="362"/>
      <c r="P108" s="436"/>
    </row>
    <row r="109" spans="1:16" s="3" customFormat="1" ht="15">
      <c r="A109" s="4"/>
      <c r="B109" s="4"/>
      <c r="G109" s="362"/>
      <c r="I109" s="22"/>
      <c r="J109" s="22"/>
      <c r="O109" s="362"/>
      <c r="P109" s="436"/>
    </row>
    <row r="110" spans="1:16" s="3" customFormat="1" ht="15">
      <c r="A110" s="4"/>
      <c r="B110" s="4"/>
      <c r="G110" s="362"/>
      <c r="I110" s="22"/>
      <c r="J110" s="22"/>
      <c r="O110" s="362"/>
      <c r="P110" s="436"/>
    </row>
    <row r="111" spans="1:16" s="3" customFormat="1" ht="15">
      <c r="A111" s="4"/>
      <c r="B111" s="4"/>
      <c r="G111" s="362"/>
      <c r="I111" s="22"/>
      <c r="J111" s="22"/>
      <c r="O111" s="362"/>
      <c r="P111" s="436"/>
    </row>
    <row r="112" spans="1:16" s="3" customFormat="1" ht="15">
      <c r="A112" s="4"/>
      <c r="B112" s="4"/>
      <c r="G112" s="362"/>
      <c r="I112" s="22"/>
      <c r="J112" s="22"/>
      <c r="O112" s="362"/>
      <c r="P112" s="436"/>
    </row>
    <row r="113" spans="1:16" s="3" customFormat="1" ht="15">
      <c r="A113" s="4"/>
      <c r="B113" s="4"/>
      <c r="G113" s="362"/>
      <c r="I113" s="22"/>
      <c r="J113" s="22"/>
      <c r="O113" s="362"/>
      <c r="P113" s="436"/>
    </row>
    <row r="114" spans="1:16" s="3" customFormat="1" ht="15">
      <c r="A114" s="4"/>
      <c r="B114" s="4"/>
      <c r="G114" s="362"/>
      <c r="I114" s="22"/>
      <c r="J114" s="22"/>
      <c r="O114" s="362"/>
      <c r="P114" s="436"/>
    </row>
    <row r="115" spans="1:16" s="3" customFormat="1" ht="15">
      <c r="A115" s="4"/>
      <c r="B115" s="4"/>
      <c r="G115" s="362"/>
      <c r="I115" s="22"/>
      <c r="J115" s="22"/>
      <c r="O115" s="362"/>
      <c r="P115" s="436"/>
    </row>
    <row r="116" spans="1:16" s="3" customFormat="1" ht="15">
      <c r="A116" s="4"/>
      <c r="B116" s="4"/>
      <c r="G116" s="362"/>
      <c r="I116" s="22"/>
      <c r="J116" s="22"/>
      <c r="O116" s="362"/>
      <c r="P116" s="436"/>
    </row>
    <row r="117" spans="1:16" s="3" customFormat="1" ht="15">
      <c r="A117" s="4"/>
      <c r="B117" s="4"/>
      <c r="G117" s="362"/>
      <c r="I117" s="22"/>
      <c r="J117" s="22"/>
      <c r="O117" s="362"/>
      <c r="P117" s="436"/>
    </row>
    <row r="118" spans="1:16" s="3" customFormat="1" ht="15">
      <c r="A118" s="4"/>
      <c r="B118" s="4"/>
      <c r="G118" s="362"/>
      <c r="I118" s="22"/>
      <c r="J118" s="22"/>
      <c r="O118" s="362"/>
      <c r="P118" s="436"/>
    </row>
    <row r="119" spans="1:16" s="3" customFormat="1" ht="15">
      <c r="A119" s="4"/>
      <c r="B119" s="4"/>
      <c r="G119" s="362"/>
      <c r="I119" s="22"/>
      <c r="J119" s="22"/>
      <c r="O119" s="362"/>
      <c r="P119" s="436"/>
    </row>
    <row r="120" spans="1:16" s="3" customFormat="1" ht="15">
      <c r="A120" s="4"/>
      <c r="B120" s="4"/>
      <c r="G120" s="362"/>
      <c r="I120" s="22"/>
      <c r="J120" s="22"/>
      <c r="O120" s="362"/>
      <c r="P120" s="436"/>
    </row>
    <row r="121" spans="1:16" s="3" customFormat="1" ht="15">
      <c r="A121" s="4"/>
      <c r="B121" s="4"/>
      <c r="G121" s="362"/>
      <c r="I121" s="22"/>
      <c r="J121" s="22"/>
      <c r="O121" s="362"/>
      <c r="P121" s="436"/>
    </row>
    <row r="122" spans="1:16" s="3" customFormat="1" ht="15">
      <c r="A122" s="4"/>
      <c r="B122" s="4"/>
      <c r="G122" s="362"/>
      <c r="I122" s="22"/>
      <c r="J122" s="22"/>
      <c r="O122" s="362"/>
      <c r="P122" s="436"/>
    </row>
    <row r="123" spans="1:16" s="3" customFormat="1" ht="15">
      <c r="A123" s="4"/>
      <c r="B123" s="4"/>
      <c r="G123" s="362"/>
      <c r="I123" s="22"/>
      <c r="J123" s="22"/>
      <c r="O123" s="362"/>
      <c r="P123" s="436"/>
    </row>
    <row r="124" spans="1:16" s="3" customFormat="1" ht="15">
      <c r="A124" s="4"/>
      <c r="B124" s="4"/>
      <c r="G124" s="362"/>
      <c r="I124" s="22"/>
      <c r="J124" s="22"/>
      <c r="O124" s="362"/>
      <c r="P124" s="436"/>
    </row>
    <row r="125" spans="1:16" s="3" customFormat="1" ht="15">
      <c r="A125" s="4"/>
      <c r="B125" s="4"/>
      <c r="G125" s="362"/>
      <c r="I125" s="22"/>
      <c r="J125" s="22"/>
      <c r="O125" s="362"/>
      <c r="P125" s="436"/>
    </row>
    <row r="126" spans="1:16" s="3" customFormat="1" ht="15">
      <c r="A126" s="4"/>
      <c r="B126" s="4"/>
      <c r="G126" s="362"/>
      <c r="I126" s="22"/>
      <c r="J126" s="22"/>
      <c r="O126" s="362"/>
      <c r="P126" s="436"/>
    </row>
    <row r="127" spans="1:16" s="3" customFormat="1" ht="15">
      <c r="A127" s="4"/>
      <c r="B127" s="4"/>
      <c r="G127" s="362"/>
      <c r="I127" s="22"/>
      <c r="J127" s="22"/>
      <c r="O127" s="362"/>
      <c r="P127" s="436"/>
    </row>
    <row r="128" spans="1:16" s="3" customFormat="1" ht="15">
      <c r="A128" s="4"/>
      <c r="B128" s="4"/>
      <c r="G128" s="362"/>
      <c r="I128" s="22"/>
      <c r="J128" s="22"/>
      <c r="O128" s="362"/>
      <c r="P128" s="436"/>
    </row>
    <row r="129" spans="1:16" s="3" customFormat="1" ht="15">
      <c r="A129" s="4"/>
      <c r="B129" s="4"/>
      <c r="G129" s="362"/>
      <c r="I129" s="22"/>
      <c r="J129" s="22"/>
      <c r="O129" s="362"/>
      <c r="P129" s="436"/>
    </row>
    <row r="130" spans="1:16" s="3" customFormat="1" ht="15">
      <c r="A130" s="4"/>
      <c r="B130" s="4"/>
      <c r="G130" s="362"/>
      <c r="I130" s="22"/>
      <c r="J130" s="22"/>
      <c r="O130" s="362"/>
      <c r="P130" s="436"/>
    </row>
    <row r="131" spans="1:16" s="3" customFormat="1" ht="15">
      <c r="A131" s="4"/>
      <c r="B131" s="4"/>
      <c r="G131" s="362"/>
      <c r="I131" s="22"/>
      <c r="J131" s="22"/>
      <c r="O131" s="362"/>
      <c r="P131" s="436"/>
    </row>
    <row r="132" spans="1:16" s="3" customFormat="1" ht="15">
      <c r="A132" s="4"/>
      <c r="B132" s="4"/>
      <c r="G132" s="362"/>
      <c r="I132" s="22"/>
      <c r="J132" s="22"/>
      <c r="O132" s="362"/>
      <c r="P132" s="436"/>
    </row>
    <row r="133" spans="1:16" s="3" customFormat="1" ht="15">
      <c r="A133" s="4"/>
      <c r="B133" s="4"/>
      <c r="G133" s="362"/>
      <c r="I133" s="22"/>
      <c r="J133" s="22"/>
      <c r="O133" s="362"/>
      <c r="P133" s="436"/>
    </row>
    <row r="134" spans="1:16" s="3" customFormat="1" ht="15">
      <c r="A134" s="4"/>
      <c r="B134" s="4"/>
      <c r="G134" s="362"/>
      <c r="I134" s="22"/>
      <c r="J134" s="22"/>
      <c r="O134" s="362"/>
      <c r="P134" s="436"/>
    </row>
    <row r="135" spans="1:16" s="3" customFormat="1" ht="15">
      <c r="A135" s="4"/>
      <c r="B135" s="4"/>
      <c r="G135" s="362"/>
      <c r="I135" s="22"/>
      <c r="J135" s="22"/>
      <c r="O135" s="362"/>
      <c r="P135" s="436"/>
    </row>
    <row r="136" spans="1:16" s="3" customFormat="1" ht="15">
      <c r="A136" s="4"/>
      <c r="B136" s="4"/>
      <c r="G136" s="362"/>
      <c r="I136" s="22"/>
      <c r="J136" s="22"/>
      <c r="O136" s="362"/>
      <c r="P136" s="436"/>
    </row>
    <row r="137" spans="1:16" s="3" customFormat="1" ht="15">
      <c r="A137" s="4"/>
      <c r="B137" s="4"/>
      <c r="G137" s="362"/>
      <c r="I137" s="22"/>
      <c r="J137" s="22"/>
      <c r="O137" s="362"/>
      <c r="P137" s="436"/>
    </row>
    <row r="138" spans="1:16" s="3" customFormat="1" ht="15">
      <c r="A138" s="4"/>
      <c r="B138" s="4"/>
      <c r="G138" s="362"/>
      <c r="I138" s="22"/>
      <c r="J138" s="22"/>
      <c r="O138" s="362"/>
      <c r="P138" s="436"/>
    </row>
    <row r="139" spans="1:16" s="3" customFormat="1" ht="15">
      <c r="A139" s="4"/>
      <c r="B139" s="4"/>
      <c r="G139" s="362"/>
      <c r="I139" s="22"/>
      <c r="J139" s="22"/>
      <c r="O139" s="362"/>
      <c r="P139" s="436"/>
    </row>
    <row r="140" spans="1:16" s="3" customFormat="1" ht="15">
      <c r="A140" s="4"/>
      <c r="B140" s="4"/>
      <c r="G140" s="362"/>
      <c r="I140" s="22"/>
      <c r="J140" s="22"/>
      <c r="O140" s="362"/>
      <c r="P140" s="436"/>
    </row>
    <row r="141" spans="1:16" s="3" customFormat="1" ht="15">
      <c r="A141" s="4"/>
      <c r="B141" s="4"/>
      <c r="G141" s="362"/>
      <c r="I141" s="22"/>
      <c r="J141" s="22"/>
      <c r="O141" s="362"/>
      <c r="P141" s="436"/>
    </row>
    <row r="142" spans="1:16" s="3" customFormat="1" ht="15">
      <c r="A142" s="4"/>
      <c r="B142" s="4"/>
      <c r="G142" s="362"/>
      <c r="I142" s="22"/>
      <c r="J142" s="22"/>
      <c r="O142" s="362"/>
      <c r="P142" s="436"/>
    </row>
    <row r="143" spans="1:16" s="3" customFormat="1" ht="15">
      <c r="A143" s="4"/>
      <c r="B143" s="4"/>
      <c r="G143" s="362"/>
      <c r="I143" s="22"/>
      <c r="J143" s="22"/>
      <c r="O143" s="362"/>
      <c r="P143" s="436"/>
    </row>
    <row r="144" spans="1:16" s="3" customFormat="1" ht="15">
      <c r="A144" s="4"/>
      <c r="B144" s="4"/>
      <c r="G144" s="362"/>
      <c r="I144" s="22"/>
      <c r="J144" s="22"/>
      <c r="O144" s="362"/>
      <c r="P144" s="436"/>
    </row>
    <row r="145" spans="1:16" s="3" customFormat="1" ht="15">
      <c r="A145" s="4"/>
      <c r="B145" s="4"/>
      <c r="G145" s="362"/>
      <c r="I145" s="22"/>
      <c r="J145" s="22"/>
      <c r="O145" s="362"/>
      <c r="P145" s="436"/>
    </row>
    <row r="146" spans="1:16" s="3" customFormat="1" ht="15">
      <c r="A146" s="4"/>
      <c r="B146" s="4"/>
      <c r="G146" s="362"/>
      <c r="I146" s="22"/>
      <c r="J146" s="22"/>
      <c r="O146" s="362"/>
      <c r="P146" s="436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31666666666666665" right="0.36666666666666664" top="0.55118110236220474" bottom="0.55118110236220474" header="0.31496062992125984" footer="0.31496062992125984"/>
  <pageSetup paperSize="9" firstPageNumber="32" pageOrder="overThenDown" orientation="portrait" useFirstPageNumber="1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144"/>
  <sheetViews>
    <sheetView topLeftCell="D34" zoomScale="85" zoomScaleNormal="85" workbookViewId="0">
      <selection activeCell="N4" sqref="N4"/>
    </sheetView>
  </sheetViews>
  <sheetFormatPr defaultRowHeight="17.45" customHeight="1"/>
  <cols>
    <col min="1" max="2" width="7" style="2" customWidth="1"/>
    <col min="3" max="3" width="19.28515625" customWidth="1"/>
    <col min="4" max="4" width="21" customWidth="1"/>
    <col min="5" max="5" width="9" customWidth="1"/>
    <col min="6" max="6" width="8.28515625" customWidth="1"/>
    <col min="7" max="7" width="7.85546875" style="107" customWidth="1"/>
    <col min="8" max="8" width="11.7109375" customWidth="1"/>
    <col min="9" max="10" width="7.85546875" style="21" customWidth="1"/>
    <col min="11" max="11" width="27.28515625" customWidth="1"/>
    <col min="12" max="12" width="24.28515625" customWidth="1"/>
    <col min="13" max="13" width="8.7109375" bestFit="1" customWidth="1"/>
    <col min="14" max="14" width="7.7109375" customWidth="1"/>
    <col min="15" max="15" width="7.85546875" style="107" customWidth="1"/>
    <col min="16" max="16" width="9.140625" customWidth="1"/>
  </cols>
  <sheetData>
    <row r="1" spans="1:17" ht="18" customHeight="1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6.1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4">
      <c r="A5" s="41" t="s">
        <v>1513</v>
      </c>
      <c r="B5" s="41"/>
      <c r="C5" s="224" t="s">
        <v>1514</v>
      </c>
      <c r="D5" s="224"/>
      <c r="E5" s="224"/>
      <c r="F5" s="224"/>
      <c r="G5" s="224"/>
      <c r="H5" s="191"/>
      <c r="I5" s="204" t="s">
        <v>1515</v>
      </c>
      <c r="J5" s="204"/>
      <c r="K5" s="196" t="s">
        <v>2133</v>
      </c>
      <c r="L5" s="196"/>
      <c r="M5" s="152"/>
      <c r="N5" s="196"/>
      <c r="O5" s="196"/>
      <c r="P5" s="196"/>
    </row>
    <row r="6" spans="1:17" ht="15">
      <c r="A6" s="122" t="s">
        <v>2472</v>
      </c>
      <c r="B6" s="122" t="s">
        <v>2819</v>
      </c>
      <c r="C6" s="129" t="s">
        <v>2473</v>
      </c>
      <c r="D6" s="122" t="s">
        <v>2819</v>
      </c>
      <c r="E6" s="282">
        <v>0</v>
      </c>
      <c r="F6" s="32">
        <v>0</v>
      </c>
      <c r="G6" s="363">
        <v>0</v>
      </c>
      <c r="H6" s="182">
        <v>0</v>
      </c>
      <c r="I6" s="192" t="s">
        <v>557</v>
      </c>
      <c r="J6" s="122" t="s">
        <v>2815</v>
      </c>
      <c r="K6" s="192" t="s">
        <v>300</v>
      </c>
      <c r="L6" s="122" t="s">
        <v>2819</v>
      </c>
      <c r="M6" s="134">
        <v>0</v>
      </c>
      <c r="N6" s="235">
        <v>0</v>
      </c>
      <c r="O6" s="235">
        <v>0</v>
      </c>
      <c r="P6" s="235">
        <v>0</v>
      </c>
      <c r="Q6" s="15" t="s">
        <v>3278</v>
      </c>
    </row>
    <row r="7" spans="1:17" ht="24">
      <c r="A7" s="122" t="s">
        <v>552</v>
      </c>
      <c r="B7" s="122" t="s">
        <v>2798</v>
      </c>
      <c r="C7" s="129" t="s">
        <v>116</v>
      </c>
      <c r="D7" s="122" t="s">
        <v>12</v>
      </c>
      <c r="E7" s="134">
        <v>20000</v>
      </c>
      <c r="F7" s="235">
        <v>27555</v>
      </c>
      <c r="G7" s="127">
        <v>40000</v>
      </c>
      <c r="H7" s="182">
        <v>50000</v>
      </c>
      <c r="I7" s="192" t="s">
        <v>558</v>
      </c>
      <c r="J7" s="122" t="s">
        <v>2816</v>
      </c>
      <c r="K7" s="192" t="s">
        <v>34</v>
      </c>
      <c r="L7" s="122" t="s">
        <v>2854</v>
      </c>
      <c r="M7" s="134">
        <v>0</v>
      </c>
      <c r="N7" s="235">
        <v>0</v>
      </c>
      <c r="O7" s="235">
        <v>0</v>
      </c>
      <c r="P7" s="235">
        <v>0</v>
      </c>
      <c r="Q7" s="15" t="s">
        <v>3278</v>
      </c>
    </row>
    <row r="8" spans="1:17" ht="24">
      <c r="A8" s="122" t="s">
        <v>553</v>
      </c>
      <c r="B8" s="122" t="s">
        <v>2929</v>
      </c>
      <c r="C8" s="129" t="s">
        <v>554</v>
      </c>
      <c r="D8" s="122" t="s">
        <v>554</v>
      </c>
      <c r="E8" s="134">
        <v>100000</v>
      </c>
      <c r="F8" s="235">
        <v>0</v>
      </c>
      <c r="G8" s="127">
        <v>10000</v>
      </c>
      <c r="H8" s="182">
        <v>100000</v>
      </c>
      <c r="I8" s="192" t="s">
        <v>559</v>
      </c>
      <c r="J8" s="122" t="s">
        <v>2817</v>
      </c>
      <c r="K8" s="192" t="s">
        <v>36</v>
      </c>
      <c r="L8" s="122" t="s">
        <v>2855</v>
      </c>
      <c r="M8" s="134">
        <v>0</v>
      </c>
      <c r="N8" s="235">
        <v>0</v>
      </c>
      <c r="O8" s="235">
        <v>0</v>
      </c>
      <c r="P8" s="235">
        <v>0</v>
      </c>
      <c r="Q8" s="15" t="s">
        <v>3278</v>
      </c>
    </row>
    <row r="9" spans="1:17" ht="24">
      <c r="A9" s="122" t="s">
        <v>555</v>
      </c>
      <c r="B9" s="122" t="s">
        <v>3032</v>
      </c>
      <c r="C9" s="129" t="s">
        <v>556</v>
      </c>
      <c r="D9" s="122" t="s">
        <v>3033</v>
      </c>
      <c r="E9" s="134">
        <v>50000</v>
      </c>
      <c r="F9" s="235">
        <v>0</v>
      </c>
      <c r="G9" s="127">
        <v>10000</v>
      </c>
      <c r="H9" s="182">
        <v>0</v>
      </c>
      <c r="I9" s="112" t="s">
        <v>43</v>
      </c>
      <c r="J9" s="112"/>
      <c r="K9" s="193" t="s">
        <v>44</v>
      </c>
      <c r="L9" s="193"/>
      <c r="M9" s="211">
        <v>0</v>
      </c>
      <c r="N9" s="239">
        <f>SUM(N6:N8)</f>
        <v>0</v>
      </c>
      <c r="O9" s="239">
        <f t="shared" ref="O9:P9" si="0">SUM(O6:O8)</f>
        <v>0</v>
      </c>
      <c r="P9" s="239">
        <f t="shared" si="0"/>
        <v>0</v>
      </c>
    </row>
    <row r="10" spans="1:17" ht="15">
      <c r="A10" s="160"/>
      <c r="B10" s="160"/>
      <c r="C10" s="32"/>
      <c r="D10" s="32"/>
      <c r="E10" s="282"/>
      <c r="F10" s="32"/>
      <c r="G10" s="363"/>
      <c r="H10" s="32"/>
      <c r="I10" s="192"/>
      <c r="J10" s="192"/>
      <c r="K10" s="114" t="s">
        <v>792</v>
      </c>
      <c r="L10" s="114"/>
      <c r="M10" s="138"/>
      <c r="N10" s="235"/>
      <c r="O10" s="126"/>
      <c r="P10" s="450"/>
    </row>
    <row r="11" spans="1:17" ht="15">
      <c r="A11" s="238"/>
      <c r="B11" s="238"/>
      <c r="C11" s="32"/>
      <c r="D11" s="32"/>
      <c r="E11" s="32"/>
      <c r="F11" s="32"/>
      <c r="G11" s="363"/>
      <c r="H11" s="32"/>
      <c r="I11" s="205" t="s">
        <v>1442</v>
      </c>
      <c r="J11" s="122" t="s">
        <v>2821</v>
      </c>
      <c r="K11" s="192" t="s">
        <v>46</v>
      </c>
      <c r="L11" s="122" t="s">
        <v>2858</v>
      </c>
      <c r="M11" s="123">
        <v>7950000</v>
      </c>
      <c r="N11" s="123">
        <v>3821137</v>
      </c>
      <c r="O11" s="123">
        <v>6000000</v>
      </c>
      <c r="P11" s="235">
        <v>8000000</v>
      </c>
      <c r="Q11" t="s">
        <v>3279</v>
      </c>
    </row>
    <row r="12" spans="1:17" ht="24">
      <c r="A12" s="184"/>
      <c r="B12" s="184"/>
      <c r="C12" s="154"/>
      <c r="D12" s="154"/>
      <c r="E12" s="154"/>
      <c r="F12" s="123"/>
      <c r="G12" s="123"/>
      <c r="H12" s="123"/>
      <c r="I12" s="93" t="s">
        <v>2578</v>
      </c>
      <c r="J12" s="122" t="s">
        <v>3053</v>
      </c>
      <c r="K12" s="122" t="s">
        <v>591</v>
      </c>
      <c r="L12" s="122" t="s">
        <v>3054</v>
      </c>
      <c r="M12" s="119">
        <v>1810000</v>
      </c>
      <c r="N12" s="118">
        <v>0</v>
      </c>
      <c r="O12" s="119">
        <v>0</v>
      </c>
      <c r="P12" s="235">
        <v>2500000</v>
      </c>
      <c r="Q12" t="s">
        <v>3279</v>
      </c>
    </row>
    <row r="13" spans="1:17" ht="15">
      <c r="A13" s="184"/>
      <c r="B13" s="184"/>
      <c r="C13" s="154"/>
      <c r="D13" s="154"/>
      <c r="E13" s="154"/>
      <c r="F13" s="123"/>
      <c r="G13" s="123"/>
      <c r="H13" s="123"/>
      <c r="I13" s="205" t="s">
        <v>560</v>
      </c>
      <c r="J13" s="122" t="s">
        <v>2823</v>
      </c>
      <c r="K13" s="192" t="s">
        <v>50</v>
      </c>
      <c r="L13" s="122" t="s">
        <v>2859</v>
      </c>
      <c r="M13" s="134">
        <v>200000</v>
      </c>
      <c r="N13" s="235">
        <v>9622</v>
      </c>
      <c r="O13" s="126">
        <v>20000</v>
      </c>
      <c r="P13" s="235">
        <v>100000</v>
      </c>
      <c r="Q13" t="s">
        <v>3279</v>
      </c>
    </row>
    <row r="14" spans="1:17" ht="24">
      <c r="A14" s="184"/>
      <c r="B14" s="184"/>
      <c r="C14" s="254"/>
      <c r="D14" s="254"/>
      <c r="E14" s="254"/>
      <c r="F14" s="242"/>
      <c r="G14" s="242"/>
      <c r="H14" s="123"/>
      <c r="I14" s="205" t="s">
        <v>561</v>
      </c>
      <c r="J14" s="122" t="s">
        <v>2824</v>
      </c>
      <c r="K14" s="192" t="s">
        <v>52</v>
      </c>
      <c r="L14" s="122" t="s">
        <v>2860</v>
      </c>
      <c r="M14" s="134">
        <v>200000</v>
      </c>
      <c r="N14" s="235">
        <v>30000</v>
      </c>
      <c r="O14" s="126">
        <v>60000</v>
      </c>
      <c r="P14" s="235">
        <v>60000</v>
      </c>
      <c r="Q14" t="s">
        <v>3279</v>
      </c>
    </row>
    <row r="15" spans="1:17" ht="16.149999999999999" customHeight="1">
      <c r="A15" s="186"/>
      <c r="B15" s="186"/>
      <c r="C15" s="158"/>
      <c r="D15" s="158"/>
      <c r="E15" s="158"/>
      <c r="F15" s="123"/>
      <c r="G15" s="123"/>
      <c r="H15" s="123"/>
      <c r="I15" s="205" t="s">
        <v>562</v>
      </c>
      <c r="J15" s="122" t="s">
        <v>2825</v>
      </c>
      <c r="K15" s="192" t="s">
        <v>54</v>
      </c>
      <c r="L15" s="122" t="s">
        <v>3259</v>
      </c>
      <c r="M15" s="134">
        <v>50000</v>
      </c>
      <c r="N15" s="235">
        <v>0</v>
      </c>
      <c r="O15" s="126">
        <v>10000</v>
      </c>
      <c r="P15" s="235">
        <v>20000</v>
      </c>
      <c r="Q15" t="s">
        <v>3279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205" t="s">
        <v>563</v>
      </c>
      <c r="J16" s="122" t="s">
        <v>2826</v>
      </c>
      <c r="K16" s="192" t="s">
        <v>56</v>
      </c>
      <c r="L16" s="122" t="s">
        <v>2862</v>
      </c>
      <c r="M16" s="134">
        <v>50000</v>
      </c>
      <c r="N16" s="235">
        <v>5127</v>
      </c>
      <c r="O16" s="126">
        <v>20000</v>
      </c>
      <c r="P16" s="235">
        <v>50000</v>
      </c>
      <c r="Q16" t="s">
        <v>3279</v>
      </c>
    </row>
    <row r="17" spans="1:17" ht="36">
      <c r="A17" s="184"/>
      <c r="B17" s="184"/>
      <c r="C17" s="154"/>
      <c r="D17" s="154"/>
      <c r="E17" s="154"/>
      <c r="F17" s="123"/>
      <c r="G17" s="123"/>
      <c r="H17" s="123"/>
      <c r="I17" s="205" t="s">
        <v>564</v>
      </c>
      <c r="J17" s="122" t="s">
        <v>2827</v>
      </c>
      <c r="K17" s="192" t="s">
        <v>2190</v>
      </c>
      <c r="L17" s="122" t="s">
        <v>2863</v>
      </c>
      <c r="M17" s="134">
        <v>60000</v>
      </c>
      <c r="N17" s="235">
        <v>3420</v>
      </c>
      <c r="O17" s="126">
        <v>20000</v>
      </c>
      <c r="P17" s="235">
        <v>50000</v>
      </c>
      <c r="Q17" t="s">
        <v>3279</v>
      </c>
    </row>
    <row r="18" spans="1:17" ht="15">
      <c r="A18" s="159"/>
      <c r="B18" s="159"/>
      <c r="C18" s="118"/>
      <c r="D18" s="118"/>
      <c r="E18" s="118"/>
      <c r="F18" s="118"/>
      <c r="G18" s="126"/>
      <c r="H18" s="126"/>
      <c r="I18" s="205" t="s">
        <v>565</v>
      </c>
      <c r="J18" s="122" t="s">
        <v>2828</v>
      </c>
      <c r="K18" s="192" t="s">
        <v>60</v>
      </c>
      <c r="L18" s="122" t="s">
        <v>2864</v>
      </c>
      <c r="M18" s="134">
        <v>50000</v>
      </c>
      <c r="N18" s="235">
        <v>14981</v>
      </c>
      <c r="O18" s="126">
        <v>30000</v>
      </c>
      <c r="P18" s="235">
        <v>50000</v>
      </c>
      <c r="Q18" t="s">
        <v>3279</v>
      </c>
    </row>
    <row r="19" spans="1:17" ht="15">
      <c r="A19" s="159"/>
      <c r="B19" s="159"/>
      <c r="C19" s="118"/>
      <c r="D19" s="118"/>
      <c r="E19" s="118"/>
      <c r="F19" s="118"/>
      <c r="G19" s="126"/>
      <c r="H19" s="126"/>
      <c r="I19" s="205" t="s">
        <v>566</v>
      </c>
      <c r="J19" s="122" t="s">
        <v>2974</v>
      </c>
      <c r="K19" s="192" t="s">
        <v>212</v>
      </c>
      <c r="L19" s="122" t="s">
        <v>2975</v>
      </c>
      <c r="M19" s="134">
        <v>10000</v>
      </c>
      <c r="N19" s="235">
        <v>2230</v>
      </c>
      <c r="O19" s="126">
        <v>10000</v>
      </c>
      <c r="P19" s="235">
        <v>10000</v>
      </c>
      <c r="Q19" t="s">
        <v>3279</v>
      </c>
    </row>
    <row r="20" spans="1:17" ht="15">
      <c r="A20" s="128"/>
      <c r="B20" s="128"/>
      <c r="C20" s="129"/>
      <c r="D20" s="129"/>
      <c r="E20" s="129"/>
      <c r="F20" s="123"/>
      <c r="G20" s="126"/>
      <c r="H20" s="123"/>
      <c r="I20" s="205" t="s">
        <v>567</v>
      </c>
      <c r="J20" s="122" t="s">
        <v>2829</v>
      </c>
      <c r="K20" s="192" t="s">
        <v>62</v>
      </c>
      <c r="L20" s="122" t="s">
        <v>2865</v>
      </c>
      <c r="M20" s="134">
        <v>100000</v>
      </c>
      <c r="N20" s="235">
        <v>5477</v>
      </c>
      <c r="O20" s="126">
        <v>20000</v>
      </c>
      <c r="P20" s="235">
        <v>30000</v>
      </c>
      <c r="Q20" t="s">
        <v>3279</v>
      </c>
    </row>
    <row r="21" spans="1:17" ht="15">
      <c r="A21" s="128"/>
      <c r="B21" s="128"/>
      <c r="C21" s="129"/>
      <c r="D21" s="129"/>
      <c r="E21" s="129"/>
      <c r="F21" s="123"/>
      <c r="G21" s="126"/>
      <c r="H21" s="123"/>
      <c r="I21" s="205" t="s">
        <v>568</v>
      </c>
      <c r="J21" s="122" t="s">
        <v>2830</v>
      </c>
      <c r="K21" s="192" t="s">
        <v>64</v>
      </c>
      <c r="L21" s="122" t="s">
        <v>2866</v>
      </c>
      <c r="M21" s="134">
        <v>50000</v>
      </c>
      <c r="N21" s="235">
        <v>1965</v>
      </c>
      <c r="O21" s="126">
        <v>10000</v>
      </c>
      <c r="P21" s="235">
        <v>50000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363"/>
      <c r="H22" s="32"/>
      <c r="I22" s="205" t="s">
        <v>569</v>
      </c>
      <c r="J22" s="122" t="s">
        <v>2831</v>
      </c>
      <c r="K22" s="192" t="s">
        <v>66</v>
      </c>
      <c r="L22" s="122" t="s">
        <v>2867</v>
      </c>
      <c r="M22" s="134">
        <v>50000</v>
      </c>
      <c r="N22" s="235">
        <v>900</v>
      </c>
      <c r="O22" s="126">
        <v>10000</v>
      </c>
      <c r="P22" s="235">
        <v>50000</v>
      </c>
      <c r="Q22" t="s">
        <v>3279</v>
      </c>
    </row>
    <row r="23" spans="1:17" ht="24">
      <c r="A23" s="160"/>
      <c r="B23" s="160"/>
      <c r="C23" s="32"/>
      <c r="D23" s="32"/>
      <c r="E23" s="32"/>
      <c r="F23" s="32"/>
      <c r="G23" s="126"/>
      <c r="H23" s="32"/>
      <c r="I23" s="205" t="s">
        <v>570</v>
      </c>
      <c r="J23" s="122" t="s">
        <v>2832</v>
      </c>
      <c r="K23" s="192" t="s">
        <v>691</v>
      </c>
      <c r="L23" s="122" t="s">
        <v>2868</v>
      </c>
      <c r="M23" s="134">
        <v>50000</v>
      </c>
      <c r="N23" s="235">
        <v>0</v>
      </c>
      <c r="O23" s="126">
        <v>10000</v>
      </c>
      <c r="P23" s="235">
        <v>50000</v>
      </c>
      <c r="Q23" t="s">
        <v>3279</v>
      </c>
    </row>
    <row r="24" spans="1:17" ht="15">
      <c r="A24" s="160"/>
      <c r="B24" s="160"/>
      <c r="C24" s="32"/>
      <c r="D24" s="32"/>
      <c r="E24" s="32"/>
      <c r="F24" s="32"/>
      <c r="G24" s="126"/>
      <c r="H24" s="32"/>
      <c r="I24" s="205" t="s">
        <v>571</v>
      </c>
      <c r="J24" s="122" t="s">
        <v>2834</v>
      </c>
      <c r="K24" s="192" t="s">
        <v>72</v>
      </c>
      <c r="L24" s="122" t="s">
        <v>2869</v>
      </c>
      <c r="M24" s="134">
        <v>50000</v>
      </c>
      <c r="N24" s="235">
        <v>0</v>
      </c>
      <c r="O24" s="126">
        <v>10000</v>
      </c>
      <c r="P24" s="235">
        <v>50000</v>
      </c>
      <c r="Q24" t="s">
        <v>3279</v>
      </c>
    </row>
    <row r="25" spans="1:17" ht="24">
      <c r="A25" s="160"/>
      <c r="B25" s="160"/>
      <c r="C25" s="32"/>
      <c r="D25" s="32"/>
      <c r="E25" s="32"/>
      <c r="F25" s="32"/>
      <c r="G25" s="363"/>
      <c r="H25" s="32"/>
      <c r="I25" s="205" t="s">
        <v>572</v>
      </c>
      <c r="J25" s="122" t="s">
        <v>2836</v>
      </c>
      <c r="K25" s="192" t="s">
        <v>76</v>
      </c>
      <c r="L25" s="122" t="s">
        <v>2871</v>
      </c>
      <c r="M25" s="235">
        <v>100000</v>
      </c>
      <c r="N25" s="235">
        <v>4500</v>
      </c>
      <c r="O25" s="235">
        <v>10000</v>
      </c>
      <c r="P25" s="235">
        <v>10000</v>
      </c>
      <c r="Q25" t="s">
        <v>3279</v>
      </c>
    </row>
    <row r="26" spans="1:17" ht="15">
      <c r="A26" s="160"/>
      <c r="B26" s="160"/>
      <c r="C26" s="32"/>
      <c r="D26" s="32"/>
      <c r="E26" s="32"/>
      <c r="F26" s="32"/>
      <c r="G26" s="363"/>
      <c r="H26" s="32"/>
      <c r="I26" s="205" t="s">
        <v>573</v>
      </c>
      <c r="J26" s="122" t="s">
        <v>2837</v>
      </c>
      <c r="K26" s="192" t="s">
        <v>78</v>
      </c>
      <c r="L26" s="122" t="s">
        <v>78</v>
      </c>
      <c r="M26" s="134">
        <v>100000</v>
      </c>
      <c r="N26" s="235">
        <v>37482</v>
      </c>
      <c r="O26" s="126">
        <v>100000</v>
      </c>
      <c r="P26" s="235">
        <v>100000</v>
      </c>
      <c r="Q26" t="s">
        <v>3279</v>
      </c>
    </row>
    <row r="27" spans="1:17" ht="24">
      <c r="A27" s="160"/>
      <c r="B27" s="160"/>
      <c r="C27" s="130"/>
      <c r="D27" s="130"/>
      <c r="E27" s="130"/>
      <c r="F27" s="130"/>
      <c r="G27" s="130"/>
      <c r="H27" s="32"/>
      <c r="I27" s="205" t="s">
        <v>574</v>
      </c>
      <c r="J27" s="122" t="s">
        <v>2898</v>
      </c>
      <c r="K27" s="192" t="s">
        <v>79</v>
      </c>
      <c r="L27" s="122" t="s">
        <v>2899</v>
      </c>
      <c r="M27" s="134">
        <v>10000</v>
      </c>
      <c r="N27" s="235">
        <v>0</v>
      </c>
      <c r="O27" s="126">
        <v>10000</v>
      </c>
      <c r="P27" s="235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63"/>
      <c r="H28" s="32"/>
      <c r="I28" s="205" t="s">
        <v>575</v>
      </c>
      <c r="J28" s="122" t="s">
        <v>2838</v>
      </c>
      <c r="K28" s="192" t="s">
        <v>81</v>
      </c>
      <c r="L28" s="122" t="s">
        <v>2872</v>
      </c>
      <c r="M28" s="134">
        <v>50000</v>
      </c>
      <c r="N28" s="235">
        <v>61225</v>
      </c>
      <c r="O28" s="126">
        <v>100000</v>
      </c>
      <c r="P28" s="235">
        <v>100000</v>
      </c>
      <c r="Q28" t="s">
        <v>3279</v>
      </c>
    </row>
    <row r="29" spans="1:17" ht="24">
      <c r="A29" s="160"/>
      <c r="B29" s="160"/>
      <c r="C29" s="32"/>
      <c r="D29" s="32"/>
      <c r="E29" s="32"/>
      <c r="F29" s="32"/>
      <c r="G29" s="363"/>
      <c r="H29" s="32"/>
      <c r="I29" s="205" t="s">
        <v>576</v>
      </c>
      <c r="J29" s="122" t="s">
        <v>2840</v>
      </c>
      <c r="K29" s="192" t="s">
        <v>85</v>
      </c>
      <c r="L29" s="122" t="s">
        <v>2874</v>
      </c>
      <c r="M29" s="134">
        <v>50000</v>
      </c>
      <c r="N29" s="235">
        <v>0</v>
      </c>
      <c r="O29" s="126">
        <v>10000</v>
      </c>
      <c r="P29" s="235">
        <v>20000</v>
      </c>
      <c r="Q29" t="s">
        <v>3279</v>
      </c>
    </row>
    <row r="30" spans="1:17" ht="36">
      <c r="A30" s="160"/>
      <c r="B30" s="160"/>
      <c r="C30" s="32"/>
      <c r="D30" s="32"/>
      <c r="E30" s="32"/>
      <c r="F30" s="32"/>
      <c r="G30" s="363"/>
      <c r="H30" s="32"/>
      <c r="I30" s="93" t="s">
        <v>577</v>
      </c>
      <c r="J30" s="122" t="s">
        <v>2939</v>
      </c>
      <c r="K30" s="93" t="s">
        <v>578</v>
      </c>
      <c r="L30" s="122" t="s">
        <v>2940</v>
      </c>
      <c r="M30" s="235">
        <v>50000</v>
      </c>
      <c r="N30" s="235">
        <v>249</v>
      </c>
      <c r="O30" s="235">
        <v>10000</v>
      </c>
      <c r="P30" s="235">
        <v>10000</v>
      </c>
      <c r="Q30" t="s">
        <v>3279</v>
      </c>
    </row>
    <row r="31" spans="1:17" ht="15">
      <c r="A31" s="160"/>
      <c r="B31" s="160"/>
      <c r="C31" s="32"/>
      <c r="D31" s="32"/>
      <c r="E31" s="32"/>
      <c r="F31" s="130"/>
      <c r="G31" s="130"/>
      <c r="H31" s="131"/>
      <c r="I31" s="136" t="s">
        <v>579</v>
      </c>
      <c r="J31" s="122" t="s">
        <v>2842</v>
      </c>
      <c r="K31" s="32" t="s">
        <v>580</v>
      </c>
      <c r="L31" s="122" t="s">
        <v>2875</v>
      </c>
      <c r="M31" s="235">
        <v>250000</v>
      </c>
      <c r="N31" s="235">
        <v>38670</v>
      </c>
      <c r="O31" s="235">
        <v>100000</v>
      </c>
      <c r="P31" s="235">
        <v>200000</v>
      </c>
      <c r="Q31" t="s">
        <v>3279</v>
      </c>
    </row>
    <row r="32" spans="1:17" ht="24">
      <c r="A32" s="160"/>
      <c r="B32" s="160"/>
      <c r="C32" s="32"/>
      <c r="D32" s="32"/>
      <c r="E32" s="32"/>
      <c r="F32" s="32"/>
      <c r="G32" s="363"/>
      <c r="H32" s="32"/>
      <c r="I32" s="205" t="s">
        <v>581</v>
      </c>
      <c r="J32" s="122" t="s">
        <v>3027</v>
      </c>
      <c r="K32" s="192" t="s">
        <v>548</v>
      </c>
      <c r="L32" s="122" t="s">
        <v>3028</v>
      </c>
      <c r="M32" s="235">
        <v>200000</v>
      </c>
      <c r="N32" s="235">
        <v>20044</v>
      </c>
      <c r="O32" s="235">
        <v>200000</v>
      </c>
      <c r="P32" s="235">
        <v>200000</v>
      </c>
      <c r="Q32" t="s">
        <v>3279</v>
      </c>
    </row>
    <row r="33" spans="1:17" ht="15">
      <c r="A33" s="160"/>
      <c r="B33" s="160"/>
      <c r="C33" s="32"/>
      <c r="D33" s="32"/>
      <c r="E33" s="32"/>
      <c r="F33" s="32"/>
      <c r="G33" s="363"/>
      <c r="H33" s="32"/>
      <c r="I33" s="93" t="s">
        <v>582</v>
      </c>
      <c r="J33" s="122" t="s">
        <v>3034</v>
      </c>
      <c r="K33" s="32" t="s">
        <v>583</v>
      </c>
      <c r="L33" s="122" t="s">
        <v>2683</v>
      </c>
      <c r="M33" s="235">
        <v>150000</v>
      </c>
      <c r="N33" s="235">
        <v>0</v>
      </c>
      <c r="O33" s="235">
        <v>150000</v>
      </c>
      <c r="P33" s="235">
        <v>75000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63"/>
      <c r="H34" s="32"/>
      <c r="I34" s="93" t="s">
        <v>584</v>
      </c>
      <c r="J34" s="122" t="s">
        <v>2924</v>
      </c>
      <c r="K34" s="32" t="s">
        <v>180</v>
      </c>
      <c r="L34" s="122" t="s">
        <v>180</v>
      </c>
      <c r="M34" s="235">
        <v>10000</v>
      </c>
      <c r="N34" s="235">
        <v>0</v>
      </c>
      <c r="O34" s="235">
        <v>10000</v>
      </c>
      <c r="P34" s="235">
        <v>10000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63"/>
      <c r="H35" s="32"/>
      <c r="I35" s="93" t="s">
        <v>585</v>
      </c>
      <c r="J35" s="122" t="s">
        <v>2964</v>
      </c>
      <c r="K35" s="32" t="s">
        <v>350</v>
      </c>
      <c r="L35" s="122" t="s">
        <v>350</v>
      </c>
      <c r="M35" s="235">
        <v>100000</v>
      </c>
      <c r="N35" s="235">
        <v>40390</v>
      </c>
      <c r="O35" s="235">
        <v>80000</v>
      </c>
      <c r="P35" s="235">
        <v>100000</v>
      </c>
      <c r="Q35" t="s">
        <v>3279</v>
      </c>
    </row>
    <row r="36" spans="1:17" ht="14.45" customHeight="1">
      <c r="A36" s="160"/>
      <c r="B36" s="160"/>
      <c r="C36" s="32"/>
      <c r="D36" s="32"/>
      <c r="E36" s="32"/>
      <c r="F36" s="32"/>
      <c r="G36" s="363"/>
      <c r="H36" s="32"/>
      <c r="I36" s="93" t="s">
        <v>586</v>
      </c>
      <c r="J36" s="122" t="s">
        <v>2965</v>
      </c>
      <c r="K36" s="32" t="s">
        <v>352</v>
      </c>
      <c r="L36" s="122" t="s">
        <v>352</v>
      </c>
      <c r="M36" s="235">
        <v>30000</v>
      </c>
      <c r="N36" s="256">
        <v>19816</v>
      </c>
      <c r="O36" s="363">
        <v>30000</v>
      </c>
      <c r="P36" s="235">
        <v>30000</v>
      </c>
      <c r="Q36" t="s">
        <v>3279</v>
      </c>
    </row>
    <row r="37" spans="1:17" ht="13.9" customHeight="1">
      <c r="A37" s="160"/>
      <c r="B37" s="160"/>
      <c r="C37" s="32"/>
      <c r="D37" s="32"/>
      <c r="E37" s="32"/>
      <c r="F37" s="32"/>
      <c r="G37" s="363"/>
      <c r="H37" s="32"/>
      <c r="I37" s="93" t="s">
        <v>587</v>
      </c>
      <c r="J37" s="122" t="s">
        <v>2988</v>
      </c>
      <c r="K37" s="122" t="s">
        <v>427</v>
      </c>
      <c r="L37" s="122" t="s">
        <v>427</v>
      </c>
      <c r="M37" s="119">
        <v>10000</v>
      </c>
      <c r="N37" s="118">
        <v>3854</v>
      </c>
      <c r="O37" s="126">
        <v>10000</v>
      </c>
      <c r="P37" s="235">
        <v>10000</v>
      </c>
      <c r="Q37" t="s">
        <v>3279</v>
      </c>
    </row>
    <row r="38" spans="1:17" ht="15.6" customHeight="1">
      <c r="A38" s="160"/>
      <c r="B38" s="160"/>
      <c r="C38" s="32"/>
      <c r="D38" s="32"/>
      <c r="E38" s="32"/>
      <c r="F38" s="32"/>
      <c r="G38" s="363"/>
      <c r="H38" s="32"/>
      <c r="I38" s="93" t="s">
        <v>588</v>
      </c>
      <c r="J38" s="122" t="s">
        <v>2938</v>
      </c>
      <c r="K38" s="122" t="s">
        <v>224</v>
      </c>
      <c r="L38" s="122" t="s">
        <v>707</v>
      </c>
      <c r="M38" s="119">
        <v>10000</v>
      </c>
      <c r="N38" s="118">
        <v>0</v>
      </c>
      <c r="O38" s="126">
        <v>10000</v>
      </c>
      <c r="P38" s="235">
        <v>20000</v>
      </c>
      <c r="Q38" t="s">
        <v>3279</v>
      </c>
    </row>
    <row r="39" spans="1:17" ht="13.9" customHeight="1">
      <c r="A39" s="160"/>
      <c r="B39" s="160"/>
      <c r="C39" s="32"/>
      <c r="D39" s="32"/>
      <c r="E39" s="32"/>
      <c r="F39" s="32"/>
      <c r="G39" s="363"/>
      <c r="H39" s="32"/>
      <c r="I39" s="93" t="s">
        <v>589</v>
      </c>
      <c r="J39" s="122" t="s">
        <v>2959</v>
      </c>
      <c r="K39" s="122" t="s">
        <v>590</v>
      </c>
      <c r="L39" s="122" t="s">
        <v>2954</v>
      </c>
      <c r="M39" s="119" t="s">
        <v>2780</v>
      </c>
      <c r="N39" s="118">
        <v>3030</v>
      </c>
      <c r="O39" s="126">
        <v>50000</v>
      </c>
      <c r="P39" s="235">
        <v>100000</v>
      </c>
      <c r="Q39" t="s">
        <v>3279</v>
      </c>
    </row>
    <row r="40" spans="1:17" ht="13.15" customHeight="1">
      <c r="A40" s="160"/>
      <c r="B40" s="160"/>
      <c r="C40" s="32"/>
      <c r="D40" s="32"/>
      <c r="E40" s="32"/>
      <c r="F40" s="32"/>
      <c r="G40" s="363"/>
      <c r="H40" s="32"/>
      <c r="I40" s="161" t="s">
        <v>111</v>
      </c>
      <c r="J40" s="161"/>
      <c r="K40" s="99" t="s">
        <v>112</v>
      </c>
      <c r="L40" s="99"/>
      <c r="M40" s="211">
        <f>SUM(M10:M39)</f>
        <v>11800000</v>
      </c>
      <c r="N40" s="211">
        <f t="shared" ref="N40:P40" si="1">SUM(N10:N39)</f>
        <v>4124119</v>
      </c>
      <c r="O40" s="211">
        <f t="shared" si="1"/>
        <v>7110000</v>
      </c>
      <c r="P40" s="211">
        <f t="shared" si="1"/>
        <v>12065000</v>
      </c>
    </row>
    <row r="41" spans="1:17" ht="17.45" customHeight="1">
      <c r="A41" s="160"/>
      <c r="B41" s="160"/>
      <c r="C41" s="32"/>
      <c r="D41" s="32"/>
      <c r="E41" s="32"/>
      <c r="F41" s="32"/>
      <c r="G41" s="363"/>
      <c r="H41" s="32"/>
      <c r="I41" s="156"/>
      <c r="J41" s="156"/>
      <c r="K41" s="41"/>
      <c r="L41" s="41"/>
      <c r="M41" s="138"/>
      <c r="N41" s="229"/>
      <c r="O41" s="131"/>
      <c r="P41" s="167"/>
    </row>
    <row r="42" spans="1:17" ht="17.45" customHeight="1">
      <c r="A42" s="160"/>
      <c r="B42" s="160"/>
      <c r="C42" s="32"/>
      <c r="D42" s="32"/>
      <c r="E42" s="32"/>
      <c r="F42" s="32"/>
      <c r="G42" s="363"/>
      <c r="H42" s="32"/>
      <c r="I42" s="156"/>
      <c r="J42" s="156"/>
      <c r="K42" s="122"/>
      <c r="L42" s="122"/>
      <c r="M42" s="134"/>
      <c r="N42" s="118"/>
      <c r="O42" s="126"/>
      <c r="P42" s="119"/>
    </row>
    <row r="43" spans="1:17" ht="17.45" customHeight="1">
      <c r="A43" s="160"/>
      <c r="B43" s="160"/>
      <c r="C43" s="32"/>
      <c r="D43" s="32"/>
      <c r="E43" s="32"/>
      <c r="F43" s="32"/>
      <c r="G43" s="363"/>
      <c r="H43" s="32"/>
      <c r="I43" s="156"/>
      <c r="J43" s="156"/>
      <c r="K43" s="122"/>
      <c r="L43" s="122"/>
      <c r="M43" s="134"/>
      <c r="N43" s="118"/>
      <c r="O43" s="126"/>
      <c r="P43" s="119"/>
    </row>
    <row r="44" spans="1:17" ht="17.45" customHeight="1">
      <c r="A44" s="210"/>
      <c r="B44" s="210"/>
      <c r="C44" s="255" t="s">
        <v>201</v>
      </c>
      <c r="D44" s="255"/>
      <c r="E44" s="219">
        <f>SUM(E6:E43)</f>
        <v>170000</v>
      </c>
      <c r="F44" s="219">
        <f t="shared" ref="F44:H44" si="2">SUM(F6:F43)</f>
        <v>27555</v>
      </c>
      <c r="G44" s="219">
        <f t="shared" si="2"/>
        <v>60000</v>
      </c>
      <c r="H44" s="219">
        <f t="shared" si="2"/>
        <v>150000</v>
      </c>
      <c r="I44" s="109"/>
      <c r="J44" s="109"/>
      <c r="K44" s="255" t="s">
        <v>113</v>
      </c>
      <c r="L44" s="255"/>
      <c r="M44" s="278">
        <f>M9+M40</f>
        <v>11800000</v>
      </c>
      <c r="N44" s="278">
        <f t="shared" ref="N44:P44" si="3">N9+N40</f>
        <v>4124119</v>
      </c>
      <c r="O44" s="278">
        <f t="shared" si="3"/>
        <v>7110000</v>
      </c>
      <c r="P44" s="278">
        <f t="shared" si="3"/>
        <v>12065000</v>
      </c>
    </row>
    <row r="45" spans="1:17" ht="17.45" customHeight="1">
      <c r="A45" s="199"/>
      <c r="B45" s="199"/>
      <c r="C45" s="31"/>
      <c r="D45" s="31"/>
      <c r="E45" s="31"/>
      <c r="F45" s="218"/>
      <c r="G45" s="365"/>
      <c r="H45" s="53"/>
      <c r="I45" s="111" t="s">
        <v>2186</v>
      </c>
      <c r="J45" s="613"/>
      <c r="K45" s="38"/>
      <c r="L45" s="38"/>
      <c r="M45" s="38"/>
      <c r="N45" s="257"/>
      <c r="O45" s="366"/>
      <c r="P45" s="258"/>
    </row>
    <row r="46" spans="1:17" s="3" customFormat="1" ht="17.45" customHeight="1">
      <c r="A46" s="4"/>
      <c r="B46" s="4"/>
      <c r="G46" s="362"/>
      <c r="I46" s="77"/>
      <c r="J46" s="77"/>
      <c r="K46" s="49"/>
      <c r="L46" s="49"/>
      <c r="M46" s="49"/>
      <c r="N46" s="50"/>
      <c r="O46" s="367"/>
      <c r="P46" s="51"/>
      <c r="Q46" s="39"/>
    </row>
    <row r="47" spans="1:17" s="3" customFormat="1" ht="17.45" customHeight="1">
      <c r="A47" s="4"/>
      <c r="B47" s="4"/>
      <c r="G47" s="362"/>
      <c r="I47" s="72"/>
      <c r="J47" s="72"/>
      <c r="O47" s="362"/>
    </row>
    <row r="48" spans="1:17" s="3" customFormat="1" ht="17.45" customHeight="1">
      <c r="A48" s="4"/>
      <c r="B48" s="4"/>
      <c r="G48" s="362"/>
      <c r="I48" s="22"/>
      <c r="J48" s="22"/>
      <c r="K48" s="53"/>
      <c r="L48" s="53"/>
      <c r="M48" s="53"/>
      <c r="N48" s="53"/>
      <c r="O48" s="368"/>
      <c r="P48" s="53"/>
    </row>
    <row r="49" spans="1:16" s="3" customFormat="1" ht="17.45" customHeight="1">
      <c r="A49" s="4"/>
      <c r="B49" s="4"/>
      <c r="G49" s="362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7.45" customHeight="1">
      <c r="A50" s="4"/>
      <c r="B50" s="4"/>
      <c r="G50" s="362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7.45" customHeight="1">
      <c r="A51" s="4"/>
      <c r="B51" s="4"/>
      <c r="G51" s="362"/>
      <c r="I51" s="73"/>
      <c r="J51" s="73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G52" s="362"/>
      <c r="I52" s="74"/>
      <c r="J52" s="74"/>
      <c r="K52" s="49"/>
      <c r="L52" s="49"/>
      <c r="M52" s="49"/>
      <c r="N52" s="55"/>
      <c r="O52" s="45"/>
      <c r="P52" s="55"/>
    </row>
    <row r="53" spans="1:16" s="3" customFormat="1" ht="15">
      <c r="A53" s="4"/>
      <c r="B53" s="4"/>
      <c r="G53" s="362"/>
      <c r="I53" s="74"/>
      <c r="J53" s="74"/>
      <c r="K53" s="49"/>
      <c r="L53" s="49"/>
      <c r="M53" s="49"/>
      <c r="N53" s="55"/>
      <c r="O53" s="45"/>
      <c r="P53" s="55"/>
    </row>
    <row r="54" spans="1:16" s="3" customFormat="1" ht="15">
      <c r="A54" s="4"/>
      <c r="B54" s="4"/>
      <c r="G54" s="362"/>
      <c r="I54" s="74"/>
      <c r="J54" s="74"/>
      <c r="K54" s="49"/>
      <c r="L54" s="49"/>
      <c r="M54" s="49"/>
      <c r="N54" s="55"/>
      <c r="O54" s="45"/>
      <c r="P54" s="57"/>
    </row>
    <row r="55" spans="1:16" s="3" customFormat="1" ht="15">
      <c r="A55" s="4"/>
      <c r="B55" s="4"/>
      <c r="G55" s="362"/>
      <c r="I55" s="49"/>
      <c r="J55" s="49"/>
      <c r="K55" s="18"/>
      <c r="L55" s="18"/>
      <c r="M55" s="18"/>
      <c r="N55" s="44"/>
      <c r="O55" s="367"/>
      <c r="P55" s="44"/>
    </row>
    <row r="56" spans="1:16" s="3" customFormat="1" ht="15">
      <c r="A56" s="4"/>
      <c r="B56" s="4"/>
      <c r="G56" s="362"/>
      <c r="I56" s="49"/>
      <c r="J56" s="49"/>
      <c r="K56" s="18"/>
      <c r="L56" s="18"/>
      <c r="M56" s="18"/>
      <c r="N56" s="44"/>
      <c r="O56" s="367"/>
      <c r="P56" s="44"/>
    </row>
    <row r="57" spans="1:16" s="3" customFormat="1" ht="15">
      <c r="A57" s="4"/>
      <c r="B57" s="4"/>
      <c r="G57" s="362"/>
      <c r="H57" s="39"/>
      <c r="I57" s="49"/>
      <c r="J57" s="49"/>
      <c r="K57" s="18"/>
      <c r="L57" s="18"/>
      <c r="M57" s="18"/>
      <c r="N57" s="44"/>
      <c r="O57" s="367"/>
      <c r="P57" s="44"/>
    </row>
    <row r="58" spans="1:16" s="3" customFormat="1" ht="15">
      <c r="A58" s="4"/>
      <c r="B58" s="4"/>
      <c r="G58" s="362"/>
      <c r="I58" s="74"/>
      <c r="J58" s="74"/>
      <c r="K58" s="78"/>
      <c r="L58" s="84"/>
      <c r="M58" s="84"/>
      <c r="N58" s="58"/>
      <c r="O58" s="58"/>
      <c r="P58" s="58"/>
    </row>
    <row r="59" spans="1:16" s="3" customFormat="1" ht="15">
      <c r="A59" s="4"/>
      <c r="B59" s="4"/>
      <c r="G59" s="362"/>
      <c r="I59" s="74"/>
      <c r="J59" s="74"/>
      <c r="K59" s="78"/>
      <c r="L59" s="84"/>
      <c r="M59" s="84"/>
      <c r="N59" s="58"/>
      <c r="O59" s="58"/>
      <c r="P59" s="58"/>
    </row>
    <row r="60" spans="1:16" s="3" customFormat="1" ht="15">
      <c r="A60" s="4"/>
      <c r="B60" s="4"/>
      <c r="G60" s="362"/>
      <c r="I60" s="22"/>
      <c r="J60" s="22"/>
      <c r="O60" s="362"/>
    </row>
    <row r="61" spans="1:16" s="3" customFormat="1" ht="15">
      <c r="A61" s="4"/>
      <c r="B61" s="4"/>
      <c r="G61" s="362"/>
      <c r="I61" s="22"/>
      <c r="J61" s="22"/>
      <c r="O61" s="362"/>
    </row>
    <row r="62" spans="1:16" s="3" customFormat="1" ht="15">
      <c r="A62" s="4"/>
      <c r="B62" s="4"/>
      <c r="G62" s="362"/>
      <c r="I62" s="22"/>
      <c r="J62" s="22"/>
      <c r="O62" s="362"/>
    </row>
    <row r="63" spans="1:16" s="3" customFormat="1" ht="15">
      <c r="A63" s="4"/>
      <c r="B63" s="4"/>
      <c r="G63" s="362"/>
      <c r="I63" s="22"/>
      <c r="J63" s="22"/>
      <c r="O63" s="362"/>
    </row>
    <row r="64" spans="1:16" s="3" customFormat="1" ht="15">
      <c r="A64" s="4"/>
      <c r="B64" s="4"/>
      <c r="G64" s="362"/>
      <c r="I64" s="22"/>
      <c r="J64" s="22"/>
      <c r="O64" s="362"/>
    </row>
    <row r="65" spans="1:15" s="3" customFormat="1" ht="15">
      <c r="A65" s="4"/>
      <c r="B65" s="4"/>
      <c r="G65" s="362"/>
      <c r="I65" s="22"/>
      <c r="J65" s="22"/>
      <c r="O65" s="362"/>
    </row>
    <row r="66" spans="1:15" s="3" customFormat="1" ht="15">
      <c r="A66" s="4"/>
      <c r="B66" s="4"/>
      <c r="G66" s="362"/>
      <c r="I66" s="22"/>
      <c r="J66" s="22"/>
      <c r="O66" s="362"/>
    </row>
    <row r="67" spans="1:15" s="3" customFormat="1" ht="15">
      <c r="A67" s="4"/>
      <c r="B67" s="4"/>
      <c r="G67" s="362"/>
      <c r="I67" s="22"/>
      <c r="J67" s="22"/>
      <c r="O67" s="362"/>
    </row>
    <row r="68" spans="1:15" s="3" customFormat="1" ht="15">
      <c r="A68" s="4"/>
      <c r="B68" s="4"/>
      <c r="G68" s="362"/>
      <c r="I68" s="22"/>
      <c r="J68" s="22"/>
      <c r="O68" s="362"/>
    </row>
    <row r="69" spans="1:15" s="3" customFormat="1" ht="15">
      <c r="A69" s="4"/>
      <c r="B69" s="4"/>
      <c r="G69" s="362"/>
      <c r="I69" s="22"/>
      <c r="J69" s="22"/>
      <c r="O69" s="362"/>
    </row>
    <row r="70" spans="1:15" s="3" customFormat="1" ht="15">
      <c r="A70" s="4"/>
      <c r="B70" s="4"/>
      <c r="G70" s="362"/>
      <c r="I70" s="22"/>
      <c r="J70" s="22"/>
      <c r="O70" s="362"/>
    </row>
    <row r="71" spans="1:15" s="3" customFormat="1" ht="15">
      <c r="A71" s="4"/>
      <c r="B71" s="4"/>
      <c r="G71" s="362"/>
      <c r="I71" s="22"/>
      <c r="J71" s="22"/>
      <c r="O71" s="362"/>
    </row>
    <row r="72" spans="1:15" s="3" customFormat="1" ht="15">
      <c r="A72" s="4"/>
      <c r="B72" s="4"/>
      <c r="G72" s="362"/>
      <c r="I72" s="22"/>
      <c r="J72" s="22"/>
      <c r="O72" s="362"/>
    </row>
    <row r="73" spans="1:15" s="3" customFormat="1" ht="15">
      <c r="A73" s="4"/>
      <c r="B73" s="4"/>
      <c r="G73" s="362"/>
      <c r="I73" s="22"/>
      <c r="J73" s="22"/>
      <c r="O73" s="362"/>
    </row>
    <row r="74" spans="1:15" s="3" customFormat="1" ht="15">
      <c r="A74" s="4"/>
      <c r="B74" s="4"/>
      <c r="G74" s="362"/>
      <c r="I74" s="22"/>
      <c r="J74" s="22"/>
      <c r="O74" s="362"/>
    </row>
    <row r="75" spans="1:15" s="3" customFormat="1" ht="15">
      <c r="A75" s="4"/>
      <c r="B75" s="4"/>
      <c r="G75" s="362"/>
      <c r="I75" s="22"/>
      <c r="J75" s="22"/>
      <c r="O75" s="362"/>
    </row>
    <row r="76" spans="1:15" s="3" customFormat="1" ht="15">
      <c r="A76" s="4"/>
      <c r="B76" s="4"/>
      <c r="G76" s="362"/>
      <c r="I76" s="22"/>
      <c r="J76" s="22"/>
      <c r="O76" s="362"/>
    </row>
    <row r="77" spans="1:15" s="3" customFormat="1" ht="15">
      <c r="A77" s="4"/>
      <c r="B77" s="4"/>
      <c r="G77" s="362"/>
      <c r="I77" s="22"/>
      <c r="J77" s="22"/>
      <c r="O77" s="362"/>
    </row>
    <row r="78" spans="1:15" s="3" customFormat="1" ht="15">
      <c r="A78" s="4"/>
      <c r="B78" s="4"/>
      <c r="G78" s="362"/>
      <c r="I78" s="22"/>
      <c r="J78" s="22"/>
      <c r="O78" s="362"/>
    </row>
    <row r="79" spans="1:15" s="3" customFormat="1" ht="15">
      <c r="A79" s="4"/>
      <c r="B79" s="4"/>
      <c r="G79" s="362"/>
      <c r="I79" s="22"/>
      <c r="J79" s="22"/>
      <c r="O79" s="362"/>
    </row>
    <row r="80" spans="1:15" s="3" customFormat="1" ht="15">
      <c r="A80" s="4"/>
      <c r="B80" s="4"/>
      <c r="G80" s="362"/>
      <c r="I80" s="22"/>
      <c r="J80" s="22"/>
      <c r="O80" s="362"/>
    </row>
    <row r="81" spans="1:16" s="3" customFormat="1" ht="15">
      <c r="A81" s="4"/>
      <c r="B81" s="4"/>
      <c r="G81" s="362"/>
      <c r="I81" s="22"/>
      <c r="J81" s="22"/>
      <c r="O81" s="362"/>
    </row>
    <row r="82" spans="1:16" s="3" customFormat="1" ht="15">
      <c r="A82" s="4"/>
      <c r="B82" s="4"/>
      <c r="G82" s="362"/>
      <c r="I82" s="22"/>
      <c r="J82" s="22"/>
      <c r="O82" s="362"/>
    </row>
    <row r="83" spans="1:16" s="3" customFormat="1" ht="15">
      <c r="A83" s="4"/>
      <c r="B83" s="4"/>
      <c r="G83" s="362"/>
      <c r="I83" s="22"/>
      <c r="J83" s="22"/>
      <c r="O83" s="362"/>
    </row>
    <row r="84" spans="1:16" s="3" customFormat="1" ht="15">
      <c r="A84" s="4"/>
      <c r="B84" s="4"/>
      <c r="G84" s="362"/>
      <c r="I84" s="22"/>
      <c r="J84" s="22"/>
      <c r="O84" s="362"/>
    </row>
    <row r="85" spans="1:16" s="3" customFormat="1" ht="15">
      <c r="A85" s="4"/>
      <c r="B85" s="4"/>
      <c r="G85" s="362"/>
      <c r="I85" s="22"/>
      <c r="J85" s="22"/>
      <c r="O85" s="362"/>
    </row>
    <row r="86" spans="1:16" s="3" customFormat="1" ht="15">
      <c r="A86" s="4"/>
      <c r="B86" s="4"/>
      <c r="G86" s="362"/>
      <c r="I86" s="22"/>
      <c r="J86" s="22"/>
      <c r="O86" s="362"/>
    </row>
    <row r="87" spans="1:16" s="3" customFormat="1" ht="15">
      <c r="A87" s="4"/>
      <c r="B87" s="4"/>
      <c r="G87" s="362"/>
      <c r="I87" s="22"/>
      <c r="J87" s="22"/>
      <c r="O87" s="362"/>
    </row>
    <row r="88" spans="1:16" s="3" customFormat="1" ht="15">
      <c r="A88" s="4"/>
      <c r="B88" s="4"/>
      <c r="G88" s="362"/>
      <c r="I88" s="22"/>
      <c r="J88" s="22"/>
      <c r="O88" s="362"/>
    </row>
    <row r="89" spans="1:16" s="3" customFormat="1" ht="15">
      <c r="A89" s="4"/>
      <c r="B89" s="4"/>
      <c r="G89" s="362"/>
      <c r="I89" s="22"/>
      <c r="J89" s="22"/>
      <c r="O89" s="362"/>
    </row>
    <row r="90" spans="1:16" s="3" customFormat="1" ht="15">
      <c r="A90" s="4"/>
      <c r="B90" s="4"/>
      <c r="G90" s="362"/>
      <c r="I90" s="22"/>
      <c r="J90" s="22"/>
      <c r="O90" s="362"/>
    </row>
    <row r="91" spans="1:16" s="3" customFormat="1" ht="15">
      <c r="A91" s="4"/>
      <c r="B91" s="4"/>
      <c r="G91" s="362"/>
      <c r="I91" s="22"/>
      <c r="J91" s="22"/>
      <c r="O91" s="362"/>
    </row>
    <row r="92" spans="1:16" s="3" customFormat="1" ht="15">
      <c r="A92" s="4"/>
      <c r="B92" s="4"/>
      <c r="G92" s="362"/>
      <c r="I92" s="22"/>
      <c r="J92" s="22"/>
      <c r="O92" s="362"/>
    </row>
    <row r="93" spans="1:16" s="3" customFormat="1" ht="15">
      <c r="A93" s="62"/>
      <c r="B93" s="62"/>
      <c r="C93" s="19" t="s">
        <v>2187</v>
      </c>
      <c r="D93" s="19"/>
      <c r="E93" s="19"/>
      <c r="F93" s="59"/>
      <c r="G93" s="59"/>
      <c r="H93" s="60"/>
      <c r="I93" s="22"/>
      <c r="J93" s="22"/>
      <c r="K93" s="78"/>
      <c r="L93" s="84"/>
      <c r="M93" s="84"/>
      <c r="N93" s="58"/>
      <c r="O93" s="58"/>
      <c r="P93" s="58"/>
    </row>
    <row r="94" spans="1:16" s="3" customFormat="1" ht="15">
      <c r="A94" s="4"/>
      <c r="B94" s="4"/>
      <c r="G94" s="362"/>
      <c r="I94" s="79"/>
      <c r="J94" s="613"/>
      <c r="O94" s="362"/>
    </row>
    <row r="95" spans="1:16" s="3" customFormat="1" ht="15">
      <c r="A95" s="4"/>
      <c r="B95" s="4"/>
      <c r="G95" s="362"/>
      <c r="I95" s="22"/>
      <c r="J95" s="22"/>
      <c r="O95" s="362"/>
    </row>
    <row r="96" spans="1:16" s="3" customFormat="1" ht="15">
      <c r="A96" s="4"/>
      <c r="B96" s="4"/>
      <c r="G96" s="362"/>
      <c r="I96" s="22"/>
      <c r="J96" s="22"/>
      <c r="O96" s="362"/>
    </row>
    <row r="97" spans="1:15" s="3" customFormat="1" ht="15">
      <c r="A97" s="4"/>
      <c r="B97" s="4"/>
      <c r="G97" s="362"/>
      <c r="I97" s="22"/>
      <c r="J97" s="22"/>
      <c r="O97" s="362"/>
    </row>
    <row r="98" spans="1:15" s="3" customFormat="1" ht="15">
      <c r="A98" s="4"/>
      <c r="B98" s="4"/>
      <c r="G98" s="362"/>
      <c r="I98" s="22"/>
      <c r="J98" s="22"/>
      <c r="O98" s="362"/>
    </row>
    <row r="99" spans="1:15" s="3" customFormat="1" ht="15">
      <c r="A99" s="4"/>
      <c r="B99" s="4"/>
      <c r="G99" s="362"/>
      <c r="I99" s="22"/>
      <c r="J99" s="22"/>
      <c r="O99" s="362"/>
    </row>
    <row r="100" spans="1:15" s="3" customFormat="1" ht="15">
      <c r="A100" s="4"/>
      <c r="B100" s="4"/>
      <c r="G100" s="362"/>
      <c r="I100" s="22"/>
      <c r="J100" s="22"/>
      <c r="O100" s="362"/>
    </row>
    <row r="101" spans="1:15" s="3" customFormat="1" ht="15">
      <c r="A101" s="4"/>
      <c r="B101" s="4"/>
      <c r="G101" s="362"/>
      <c r="I101" s="22"/>
      <c r="J101" s="22"/>
      <c r="O101" s="362"/>
    </row>
    <row r="102" spans="1:15" s="3" customFormat="1" ht="15">
      <c r="A102" s="4"/>
      <c r="B102" s="4"/>
      <c r="G102" s="362"/>
      <c r="I102" s="22"/>
      <c r="J102" s="22"/>
      <c r="O102" s="362"/>
    </row>
    <row r="103" spans="1:15" s="3" customFormat="1" ht="15">
      <c r="A103" s="4"/>
      <c r="B103" s="4"/>
      <c r="G103" s="362"/>
      <c r="I103" s="22"/>
      <c r="J103" s="22"/>
      <c r="O103" s="362"/>
    </row>
    <row r="104" spans="1:15" s="3" customFormat="1" ht="15">
      <c r="A104" s="4"/>
      <c r="B104" s="4"/>
      <c r="G104" s="362"/>
      <c r="I104" s="22"/>
      <c r="J104" s="22"/>
      <c r="O104" s="362"/>
    </row>
    <row r="105" spans="1:15" s="3" customFormat="1" ht="15">
      <c r="A105" s="4"/>
      <c r="B105" s="4"/>
      <c r="G105" s="362"/>
      <c r="I105" s="22"/>
      <c r="J105" s="22"/>
      <c r="O105" s="362"/>
    </row>
    <row r="106" spans="1:15" s="3" customFormat="1" ht="15">
      <c r="A106" s="4"/>
      <c r="B106" s="4"/>
      <c r="G106" s="362"/>
      <c r="I106" s="22"/>
      <c r="J106" s="22"/>
      <c r="O106" s="362"/>
    </row>
    <row r="107" spans="1:15" s="3" customFormat="1" ht="15">
      <c r="A107" s="4"/>
      <c r="B107" s="4"/>
      <c r="G107" s="362"/>
      <c r="I107" s="22"/>
      <c r="J107" s="22"/>
      <c r="O107" s="362"/>
    </row>
    <row r="108" spans="1:15" s="3" customFormat="1" ht="15">
      <c r="A108" s="4"/>
      <c r="B108" s="4"/>
      <c r="G108" s="362"/>
      <c r="I108" s="22"/>
      <c r="J108" s="22"/>
      <c r="O108" s="362"/>
    </row>
    <row r="109" spans="1:15" s="3" customFormat="1" ht="15">
      <c r="A109" s="4"/>
      <c r="B109" s="4"/>
      <c r="G109" s="362"/>
      <c r="I109" s="22"/>
      <c r="J109" s="22"/>
      <c r="O109" s="362"/>
    </row>
    <row r="110" spans="1:15" s="3" customFormat="1" ht="15">
      <c r="A110" s="4"/>
      <c r="B110" s="4"/>
      <c r="G110" s="362"/>
      <c r="I110" s="22"/>
      <c r="J110" s="22"/>
      <c r="O110" s="362"/>
    </row>
    <row r="111" spans="1:15" s="3" customFormat="1" ht="15">
      <c r="A111" s="4"/>
      <c r="B111" s="4"/>
      <c r="G111" s="362"/>
      <c r="I111" s="22"/>
      <c r="J111" s="22"/>
      <c r="O111" s="362"/>
    </row>
    <row r="112" spans="1:15" s="3" customFormat="1" ht="15">
      <c r="A112" s="4"/>
      <c r="B112" s="4"/>
      <c r="G112" s="362"/>
      <c r="I112" s="22"/>
      <c r="J112" s="22"/>
      <c r="O112" s="362"/>
    </row>
    <row r="113" spans="1:15" s="3" customFormat="1" ht="15">
      <c r="A113" s="4"/>
      <c r="B113" s="4"/>
      <c r="G113" s="362"/>
      <c r="I113" s="22"/>
      <c r="J113" s="22"/>
      <c r="O113" s="362"/>
    </row>
    <row r="114" spans="1:15" s="3" customFormat="1" ht="15">
      <c r="A114" s="4"/>
      <c r="B114" s="4"/>
      <c r="G114" s="362"/>
      <c r="I114" s="22"/>
      <c r="J114" s="22"/>
      <c r="O114" s="362"/>
    </row>
    <row r="115" spans="1:15" s="3" customFormat="1" ht="15">
      <c r="A115" s="4"/>
      <c r="B115" s="4"/>
      <c r="G115" s="362"/>
      <c r="I115" s="22"/>
      <c r="J115" s="22"/>
      <c r="O115" s="362"/>
    </row>
    <row r="116" spans="1:15" s="3" customFormat="1" ht="15">
      <c r="A116" s="4"/>
      <c r="B116" s="4"/>
      <c r="G116" s="362"/>
      <c r="I116" s="22"/>
      <c r="J116" s="22"/>
      <c r="O116" s="362"/>
    </row>
    <row r="117" spans="1:15" s="3" customFormat="1" ht="15">
      <c r="A117" s="4"/>
      <c r="B117" s="4"/>
      <c r="G117" s="362"/>
      <c r="I117" s="22"/>
      <c r="J117" s="22"/>
      <c r="O117" s="362"/>
    </row>
    <row r="118" spans="1:15" s="3" customFormat="1" ht="15">
      <c r="A118" s="4"/>
      <c r="B118" s="4"/>
      <c r="G118" s="362"/>
      <c r="I118" s="22"/>
      <c r="J118" s="22"/>
      <c r="O118" s="362"/>
    </row>
    <row r="119" spans="1:15" s="3" customFormat="1" ht="15">
      <c r="A119" s="4"/>
      <c r="B119" s="4"/>
      <c r="G119" s="362"/>
      <c r="I119" s="22"/>
      <c r="J119" s="22"/>
      <c r="O119" s="362"/>
    </row>
    <row r="120" spans="1:15" s="3" customFormat="1" ht="15">
      <c r="A120" s="4"/>
      <c r="B120" s="4"/>
      <c r="G120" s="362"/>
      <c r="I120" s="22"/>
      <c r="J120" s="22"/>
      <c r="O120" s="362"/>
    </row>
    <row r="121" spans="1:15" s="3" customFormat="1" ht="15">
      <c r="A121" s="4"/>
      <c r="B121" s="4"/>
      <c r="G121" s="362"/>
      <c r="I121" s="22"/>
      <c r="J121" s="22"/>
      <c r="O121" s="362"/>
    </row>
    <row r="122" spans="1:15" s="3" customFormat="1" ht="15">
      <c r="A122" s="4"/>
      <c r="B122" s="4"/>
      <c r="G122" s="362"/>
      <c r="I122" s="22"/>
      <c r="J122" s="22"/>
      <c r="O122" s="362"/>
    </row>
    <row r="123" spans="1:15" s="3" customFormat="1" ht="15">
      <c r="A123" s="4"/>
      <c r="B123" s="4"/>
      <c r="G123" s="362"/>
      <c r="I123" s="22"/>
      <c r="J123" s="22"/>
      <c r="O123" s="362"/>
    </row>
    <row r="124" spans="1:15" s="3" customFormat="1" ht="15">
      <c r="A124" s="4"/>
      <c r="B124" s="4"/>
      <c r="G124" s="362"/>
      <c r="I124" s="22"/>
      <c r="J124" s="22"/>
      <c r="O124" s="362"/>
    </row>
    <row r="125" spans="1:15" s="3" customFormat="1" ht="15">
      <c r="A125" s="4"/>
      <c r="B125" s="4"/>
      <c r="G125" s="362"/>
      <c r="I125" s="22"/>
      <c r="J125" s="22"/>
      <c r="O125" s="362"/>
    </row>
    <row r="126" spans="1:15" s="3" customFormat="1" ht="15">
      <c r="A126" s="4"/>
      <c r="B126" s="4"/>
      <c r="G126" s="362"/>
      <c r="I126" s="22"/>
      <c r="J126" s="22"/>
      <c r="O126" s="362"/>
    </row>
    <row r="127" spans="1:15" s="3" customFormat="1" ht="15">
      <c r="A127" s="4"/>
      <c r="B127" s="4"/>
      <c r="G127" s="362"/>
      <c r="I127" s="22"/>
      <c r="J127" s="22"/>
      <c r="O127" s="362"/>
    </row>
    <row r="128" spans="1:15" s="3" customFormat="1" ht="15">
      <c r="A128" s="4"/>
      <c r="B128" s="4"/>
      <c r="G128" s="362"/>
      <c r="I128" s="22"/>
      <c r="J128" s="22"/>
      <c r="O128" s="362"/>
    </row>
    <row r="129" spans="1:15" s="3" customFormat="1" ht="15">
      <c r="A129" s="4"/>
      <c r="B129" s="4"/>
      <c r="G129" s="362"/>
      <c r="I129" s="22"/>
      <c r="J129" s="22"/>
      <c r="O129" s="362"/>
    </row>
    <row r="130" spans="1:15" s="3" customFormat="1" ht="15">
      <c r="A130" s="4"/>
      <c r="B130" s="4"/>
      <c r="G130" s="362"/>
      <c r="I130" s="22"/>
      <c r="J130" s="22"/>
      <c r="O130" s="362"/>
    </row>
    <row r="131" spans="1:15" s="3" customFormat="1" ht="15">
      <c r="A131" s="4"/>
      <c r="B131" s="4"/>
      <c r="G131" s="362"/>
      <c r="I131" s="22"/>
      <c r="J131" s="22"/>
      <c r="O131" s="362"/>
    </row>
    <row r="132" spans="1:15" s="3" customFormat="1" ht="15">
      <c r="A132" s="4"/>
      <c r="B132" s="4"/>
      <c r="G132" s="362"/>
      <c r="I132" s="22"/>
      <c r="J132" s="22"/>
      <c r="O132" s="362"/>
    </row>
    <row r="133" spans="1:15" s="3" customFormat="1" ht="15">
      <c r="A133" s="4"/>
      <c r="B133" s="4"/>
      <c r="G133" s="362"/>
      <c r="I133" s="22"/>
      <c r="J133" s="22"/>
      <c r="O133" s="362"/>
    </row>
    <row r="134" spans="1:15" s="3" customFormat="1" ht="15">
      <c r="A134" s="4"/>
      <c r="B134" s="4"/>
      <c r="G134" s="362"/>
      <c r="I134" s="22"/>
      <c r="J134" s="22"/>
      <c r="O134" s="362"/>
    </row>
    <row r="135" spans="1:15" s="3" customFormat="1" ht="15">
      <c r="A135" s="4"/>
      <c r="B135" s="4"/>
      <c r="G135" s="362"/>
      <c r="I135" s="22"/>
      <c r="J135" s="22"/>
      <c r="O135" s="362"/>
    </row>
    <row r="136" spans="1:15" s="3" customFormat="1" ht="15">
      <c r="A136" s="4"/>
      <c r="B136" s="4"/>
      <c r="G136" s="362"/>
      <c r="I136" s="22"/>
      <c r="J136" s="22"/>
      <c r="O136" s="362"/>
    </row>
    <row r="137" spans="1:15" s="3" customFormat="1" ht="15">
      <c r="A137" s="4"/>
      <c r="B137" s="4"/>
      <c r="G137" s="362"/>
      <c r="I137" s="22"/>
      <c r="J137" s="22"/>
      <c r="O137" s="362"/>
    </row>
    <row r="138" spans="1:15" s="3" customFormat="1" ht="15">
      <c r="A138" s="4"/>
      <c r="B138" s="4"/>
      <c r="G138" s="362"/>
      <c r="I138" s="22"/>
      <c r="J138" s="22"/>
      <c r="O138" s="362"/>
    </row>
    <row r="139" spans="1:15" s="3" customFormat="1" ht="15">
      <c r="A139" s="4"/>
      <c r="B139" s="4"/>
      <c r="G139" s="362"/>
      <c r="I139" s="22"/>
      <c r="J139" s="22"/>
      <c r="O139" s="362"/>
    </row>
    <row r="140" spans="1:15" s="3" customFormat="1" ht="15">
      <c r="A140" s="4"/>
      <c r="B140" s="4"/>
      <c r="G140" s="362"/>
      <c r="I140" s="22"/>
      <c r="J140" s="22"/>
      <c r="O140" s="362"/>
    </row>
    <row r="141" spans="1:15" s="3" customFormat="1" ht="15">
      <c r="A141" s="4"/>
      <c r="B141" s="4"/>
      <c r="G141" s="362"/>
      <c r="I141" s="22"/>
      <c r="J141" s="22"/>
      <c r="O141" s="362"/>
    </row>
    <row r="142" spans="1:15" s="3" customFormat="1" ht="15">
      <c r="A142" s="4"/>
      <c r="B142" s="4"/>
      <c r="G142" s="362"/>
      <c r="I142" s="22"/>
      <c r="J142" s="22"/>
      <c r="O142" s="362"/>
    </row>
    <row r="143" spans="1:15" s="3" customFormat="1" ht="15">
      <c r="A143" s="4"/>
      <c r="B143" s="4"/>
      <c r="G143" s="362"/>
      <c r="I143" s="22"/>
      <c r="J143" s="22"/>
      <c r="O143" s="362"/>
    </row>
    <row r="144" spans="1:15" s="3" customFormat="1" ht="15">
      <c r="A144" s="4"/>
      <c r="B144" s="4"/>
      <c r="G144" s="362"/>
      <c r="I144" s="22"/>
      <c r="J144" s="22"/>
      <c r="O144" s="36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78740157480314965" right="0.55118110236220474" top="0.55118110236220474" bottom="0.55118110236220474" header="0.31496062992125984" footer="0.31496062992125984"/>
  <pageSetup paperSize="9" firstPageNumber="3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145"/>
  <sheetViews>
    <sheetView topLeftCell="D23" workbookViewId="0">
      <selection activeCell="E4" sqref="E4"/>
    </sheetView>
  </sheetViews>
  <sheetFormatPr defaultRowHeight="17.45" customHeight="1"/>
  <cols>
    <col min="1" max="1" width="5.85546875" style="2" customWidth="1"/>
    <col min="2" max="2" width="6.42578125" style="2" customWidth="1"/>
    <col min="3" max="3" width="19.85546875" customWidth="1"/>
    <col min="4" max="4" width="15.42578125" customWidth="1"/>
    <col min="5" max="5" width="10.5703125" customWidth="1"/>
    <col min="6" max="6" width="10.140625" customWidth="1"/>
    <col min="7" max="7" width="11.7109375" customWidth="1"/>
    <col min="8" max="8" width="7.7109375" customWidth="1"/>
    <col min="9" max="9" width="7.28515625" style="21" customWidth="1"/>
    <col min="10" max="10" width="6" style="21" customWidth="1"/>
    <col min="11" max="11" width="27.7109375" customWidth="1"/>
    <col min="12" max="12" width="29" customWidth="1"/>
    <col min="13" max="13" width="8.85546875" customWidth="1"/>
    <col min="14" max="14" width="12.7109375" customWidth="1"/>
    <col min="15" max="15" width="11.7109375" customWidth="1"/>
    <col min="16" max="16" width="8.5703125" customWidth="1"/>
  </cols>
  <sheetData>
    <row r="1" spans="1:17" ht="18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2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3087</v>
      </c>
      <c r="H4" s="112" t="s">
        <v>3088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3087</v>
      </c>
      <c r="P4" s="112" t="s">
        <v>2771</v>
      </c>
    </row>
    <row r="5" spans="1:17" ht="24">
      <c r="A5" s="41" t="s">
        <v>631</v>
      </c>
      <c r="B5" s="41"/>
      <c r="C5" s="224" t="s">
        <v>632</v>
      </c>
      <c r="D5" s="224"/>
      <c r="E5" s="224"/>
      <c r="F5" s="224"/>
      <c r="G5" s="224"/>
      <c r="H5" s="191"/>
      <c r="I5" s="196" t="s">
        <v>635</v>
      </c>
      <c r="J5" s="196"/>
      <c r="K5" s="196" t="s">
        <v>2109</v>
      </c>
      <c r="L5" s="196"/>
      <c r="M5" s="152"/>
      <c r="N5" s="196"/>
      <c r="O5" s="196"/>
      <c r="P5" s="196"/>
    </row>
    <row r="6" spans="1:17" ht="24">
      <c r="A6" s="122" t="s">
        <v>633</v>
      </c>
      <c r="B6" s="122" t="s">
        <v>2798</v>
      </c>
      <c r="C6" s="129" t="s">
        <v>116</v>
      </c>
      <c r="D6" s="122" t="s">
        <v>12</v>
      </c>
      <c r="E6" s="134">
        <v>50000</v>
      </c>
      <c r="F6" s="235">
        <v>0</v>
      </c>
      <c r="G6" s="206">
        <v>10000</v>
      </c>
      <c r="H6" s="206">
        <v>10000</v>
      </c>
      <c r="I6" s="205" t="s">
        <v>636</v>
      </c>
      <c r="J6" s="122" t="s">
        <v>2815</v>
      </c>
      <c r="K6" s="192" t="s">
        <v>300</v>
      </c>
      <c r="L6" s="122" t="s">
        <v>2853</v>
      </c>
      <c r="M6" s="134">
        <v>0</v>
      </c>
      <c r="N6" s="235">
        <v>0</v>
      </c>
      <c r="O6" s="126">
        <v>0</v>
      </c>
      <c r="P6" s="134">
        <v>0</v>
      </c>
      <c r="Q6" s="15" t="s">
        <v>3278</v>
      </c>
    </row>
    <row r="7" spans="1:17" ht="24">
      <c r="A7" s="122" t="s">
        <v>634</v>
      </c>
      <c r="B7" s="122" t="s">
        <v>2929</v>
      </c>
      <c r="C7" s="129" t="s">
        <v>554</v>
      </c>
      <c r="D7" s="122" t="s">
        <v>554</v>
      </c>
      <c r="E7" s="134">
        <v>100000</v>
      </c>
      <c r="F7" s="235">
        <v>0</v>
      </c>
      <c r="G7" s="206">
        <v>10000</v>
      </c>
      <c r="H7" s="206">
        <v>10000</v>
      </c>
      <c r="I7" s="205" t="s">
        <v>637</v>
      </c>
      <c r="J7" s="122" t="s">
        <v>2816</v>
      </c>
      <c r="K7" s="192" t="s">
        <v>34</v>
      </c>
      <c r="L7" s="122" t="s">
        <v>2854</v>
      </c>
      <c r="M7" s="134">
        <v>0</v>
      </c>
      <c r="N7" s="235">
        <v>0</v>
      </c>
      <c r="O7" s="126">
        <v>0</v>
      </c>
      <c r="P7" s="134">
        <v>0</v>
      </c>
      <c r="Q7" s="15" t="s">
        <v>3278</v>
      </c>
    </row>
    <row r="8" spans="1:17" ht="24">
      <c r="A8" s="238"/>
      <c r="B8" s="238"/>
      <c r="C8" s="129"/>
      <c r="D8" s="129"/>
      <c r="E8" s="205"/>
      <c r="F8" s="235"/>
      <c r="G8" s="206"/>
      <c r="H8" s="134"/>
      <c r="I8" s="205" t="s">
        <v>638</v>
      </c>
      <c r="J8" s="122" t="s">
        <v>2817</v>
      </c>
      <c r="K8" s="192" t="s">
        <v>2236</v>
      </c>
      <c r="L8" s="122" t="s">
        <v>2855</v>
      </c>
      <c r="M8" s="134">
        <v>0</v>
      </c>
      <c r="N8" s="235">
        <v>0</v>
      </c>
      <c r="O8" s="126">
        <v>0</v>
      </c>
      <c r="P8" s="134">
        <v>0</v>
      </c>
      <c r="Q8" s="15" t="s">
        <v>3278</v>
      </c>
    </row>
    <row r="9" spans="1:17" ht="15">
      <c r="A9" s="160"/>
      <c r="B9" s="160"/>
      <c r="C9" s="32"/>
      <c r="D9" s="32"/>
      <c r="E9" s="256"/>
      <c r="F9" s="32"/>
      <c r="G9" s="32"/>
      <c r="H9" s="32"/>
      <c r="I9" s="112" t="s">
        <v>43</v>
      </c>
      <c r="J9" s="112"/>
      <c r="K9" s="193" t="s">
        <v>44</v>
      </c>
      <c r="L9" s="193"/>
      <c r="M9" s="211">
        <f>SUM(M6:M8)</f>
        <v>0</v>
      </c>
      <c r="N9" s="211">
        <f t="shared" ref="N9:P9" si="0">SUM(N6:N8)</f>
        <v>0</v>
      </c>
      <c r="O9" s="211">
        <f t="shared" si="0"/>
        <v>0</v>
      </c>
      <c r="P9" s="211">
        <f t="shared" si="0"/>
        <v>0</v>
      </c>
    </row>
    <row r="10" spans="1:17" ht="15">
      <c r="A10" s="238"/>
      <c r="B10" s="238"/>
      <c r="C10" s="32"/>
      <c r="D10" s="32"/>
      <c r="E10" s="256"/>
      <c r="F10" s="32"/>
      <c r="G10" s="32"/>
      <c r="H10" s="32"/>
      <c r="I10" s="151"/>
      <c r="J10" s="151"/>
      <c r="K10" s="204" t="s">
        <v>792</v>
      </c>
      <c r="L10" s="204"/>
      <c r="M10" s="152"/>
      <c r="N10" s="266"/>
      <c r="O10" s="266"/>
      <c r="P10" s="266"/>
    </row>
    <row r="11" spans="1:17" ht="24">
      <c r="A11" s="184"/>
      <c r="B11" s="184"/>
      <c r="C11" s="154"/>
      <c r="D11" s="154"/>
      <c r="E11" s="137"/>
      <c r="F11" s="123"/>
      <c r="G11" s="123"/>
      <c r="H11" s="123"/>
      <c r="I11" s="205" t="s">
        <v>639</v>
      </c>
      <c r="J11" s="122" t="s">
        <v>2821</v>
      </c>
      <c r="K11" s="192" t="s">
        <v>46</v>
      </c>
      <c r="L11" s="122" t="s">
        <v>2858</v>
      </c>
      <c r="M11" s="123">
        <v>6870000</v>
      </c>
      <c r="N11" s="123">
        <v>4956335</v>
      </c>
      <c r="O11" s="123">
        <v>7000000</v>
      </c>
      <c r="P11" s="134">
        <v>6870000</v>
      </c>
      <c r="Q11" t="s">
        <v>3279</v>
      </c>
    </row>
    <row r="12" spans="1:17" ht="15" customHeight="1">
      <c r="A12" s="184"/>
      <c r="B12" s="184"/>
      <c r="C12" s="154"/>
      <c r="D12" s="154"/>
      <c r="E12" s="137"/>
      <c r="F12" s="123"/>
      <c r="G12" s="123"/>
      <c r="H12" s="123"/>
      <c r="I12" s="93" t="s">
        <v>2587</v>
      </c>
      <c r="J12" s="122" t="s">
        <v>3053</v>
      </c>
      <c r="K12" s="192" t="s">
        <v>110</v>
      </c>
      <c r="L12" s="122" t="s">
        <v>3054</v>
      </c>
      <c r="M12" s="119">
        <v>1700000</v>
      </c>
      <c r="N12" s="118">
        <v>0</v>
      </c>
      <c r="O12" s="119">
        <v>0</v>
      </c>
      <c r="P12" s="134">
        <v>1700000</v>
      </c>
      <c r="Q12" t="s">
        <v>3279</v>
      </c>
    </row>
    <row r="13" spans="1:17" ht="24">
      <c r="A13" s="184"/>
      <c r="B13" s="184"/>
      <c r="C13" s="154"/>
      <c r="D13" s="154"/>
      <c r="E13" s="137"/>
      <c r="F13" s="123"/>
      <c r="G13" s="123"/>
      <c r="H13" s="123"/>
      <c r="I13" s="205" t="s">
        <v>640</v>
      </c>
      <c r="J13" s="122" t="s">
        <v>2823</v>
      </c>
      <c r="K13" s="192" t="s">
        <v>50</v>
      </c>
      <c r="L13" s="122" t="s">
        <v>2859</v>
      </c>
      <c r="M13" s="134">
        <v>200000</v>
      </c>
      <c r="N13" s="235">
        <v>2390</v>
      </c>
      <c r="O13" s="126">
        <v>20000</v>
      </c>
      <c r="P13" s="134">
        <v>100000</v>
      </c>
      <c r="Q13" t="s">
        <v>3279</v>
      </c>
    </row>
    <row r="14" spans="1:17" ht="24">
      <c r="A14" s="184"/>
      <c r="B14" s="184"/>
      <c r="C14" s="254"/>
      <c r="D14" s="254"/>
      <c r="E14" s="283"/>
      <c r="F14" s="242"/>
      <c r="G14" s="242"/>
      <c r="H14" s="123"/>
      <c r="I14" s="205" t="s">
        <v>641</v>
      </c>
      <c r="J14" s="122" t="s">
        <v>2824</v>
      </c>
      <c r="K14" s="192" t="s">
        <v>52</v>
      </c>
      <c r="L14" s="122" t="s">
        <v>2860</v>
      </c>
      <c r="M14" s="134">
        <v>200000</v>
      </c>
      <c r="N14" s="235">
        <v>32900</v>
      </c>
      <c r="O14" s="126">
        <v>50000</v>
      </c>
      <c r="P14" s="134">
        <v>100000</v>
      </c>
      <c r="Q14" t="s">
        <v>3279</v>
      </c>
    </row>
    <row r="15" spans="1:17" ht="24">
      <c r="A15" s="186"/>
      <c r="B15" s="186"/>
      <c r="C15" s="158"/>
      <c r="D15" s="158"/>
      <c r="E15" s="137"/>
      <c r="F15" s="123"/>
      <c r="G15" s="123"/>
      <c r="H15" s="123"/>
      <c r="I15" s="205" t="s">
        <v>642</v>
      </c>
      <c r="J15" s="122" t="s">
        <v>2825</v>
      </c>
      <c r="K15" s="192" t="s">
        <v>54</v>
      </c>
      <c r="L15" s="122" t="s">
        <v>2861</v>
      </c>
      <c r="M15" s="134">
        <v>10000</v>
      </c>
      <c r="N15" s="235">
        <v>0</v>
      </c>
      <c r="O15" s="126">
        <v>10000</v>
      </c>
      <c r="P15" s="134">
        <v>20000</v>
      </c>
      <c r="Q15" t="s">
        <v>3279</v>
      </c>
    </row>
    <row r="16" spans="1:17" ht="24">
      <c r="A16" s="184"/>
      <c r="B16" s="184"/>
      <c r="C16" s="154"/>
      <c r="D16" s="154"/>
      <c r="E16" s="137"/>
      <c r="F16" s="123"/>
      <c r="G16" s="123"/>
      <c r="H16" s="123"/>
      <c r="I16" s="205" t="s">
        <v>643</v>
      </c>
      <c r="J16" s="122" t="s">
        <v>2826</v>
      </c>
      <c r="K16" s="192" t="s">
        <v>644</v>
      </c>
      <c r="L16" s="122" t="s">
        <v>2862</v>
      </c>
      <c r="M16" s="134">
        <v>50000</v>
      </c>
      <c r="N16" s="235">
        <v>52686</v>
      </c>
      <c r="O16" s="126">
        <v>70000</v>
      </c>
      <c r="P16" s="134">
        <v>100000</v>
      </c>
      <c r="Q16" t="s">
        <v>3279</v>
      </c>
    </row>
    <row r="17" spans="1:17" ht="24">
      <c r="A17" s="184"/>
      <c r="B17" s="184"/>
      <c r="C17" s="154"/>
      <c r="D17" s="154"/>
      <c r="E17" s="137"/>
      <c r="F17" s="123"/>
      <c r="G17" s="123"/>
      <c r="H17" s="123"/>
      <c r="I17" s="205" t="s">
        <v>645</v>
      </c>
      <c r="J17" s="122" t="s">
        <v>2827</v>
      </c>
      <c r="K17" s="192" t="s">
        <v>684</v>
      </c>
      <c r="L17" s="122" t="s">
        <v>2863</v>
      </c>
      <c r="M17" s="134">
        <v>50000</v>
      </c>
      <c r="N17" s="235">
        <v>11611</v>
      </c>
      <c r="O17" s="126">
        <v>30000</v>
      </c>
      <c r="P17" s="134">
        <v>50000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18"/>
      <c r="H18" s="126"/>
      <c r="I18" s="205" t="s">
        <v>646</v>
      </c>
      <c r="J18" s="122" t="s">
        <v>2828</v>
      </c>
      <c r="K18" s="192" t="s">
        <v>60</v>
      </c>
      <c r="L18" s="122" t="s">
        <v>2864</v>
      </c>
      <c r="M18" s="134">
        <v>50000</v>
      </c>
      <c r="N18" s="235">
        <v>54418</v>
      </c>
      <c r="O18" s="126">
        <v>70000</v>
      </c>
      <c r="P18" s="134">
        <v>100000</v>
      </c>
      <c r="Q18" t="s">
        <v>3279</v>
      </c>
    </row>
    <row r="19" spans="1:17" ht="24">
      <c r="A19" s="159"/>
      <c r="B19" s="159"/>
      <c r="C19" s="118"/>
      <c r="D19" s="118"/>
      <c r="E19" s="118"/>
      <c r="F19" s="118"/>
      <c r="G19" s="118"/>
      <c r="H19" s="126"/>
      <c r="I19" s="205" t="s">
        <v>647</v>
      </c>
      <c r="J19" s="122" t="s">
        <v>2974</v>
      </c>
      <c r="K19" s="192" t="s">
        <v>212</v>
      </c>
      <c r="L19" s="122" t="s">
        <v>2975</v>
      </c>
      <c r="M19" s="134">
        <v>10000</v>
      </c>
      <c r="N19" s="235">
        <v>4781</v>
      </c>
      <c r="O19" s="126">
        <v>10000</v>
      </c>
      <c r="P19" s="134">
        <v>10000</v>
      </c>
      <c r="Q19" t="s">
        <v>3279</v>
      </c>
    </row>
    <row r="20" spans="1:17" ht="24">
      <c r="A20" s="128"/>
      <c r="B20" s="128"/>
      <c r="C20" s="129"/>
      <c r="D20" s="129"/>
      <c r="E20" s="205"/>
      <c r="F20" s="123"/>
      <c r="G20" s="118"/>
      <c r="H20" s="123"/>
      <c r="I20" s="205" t="s">
        <v>648</v>
      </c>
      <c r="J20" s="122" t="s">
        <v>2829</v>
      </c>
      <c r="K20" s="192" t="s">
        <v>62</v>
      </c>
      <c r="L20" s="122" t="s">
        <v>2865</v>
      </c>
      <c r="M20" s="134">
        <v>50000</v>
      </c>
      <c r="N20" s="235">
        <v>8250</v>
      </c>
      <c r="O20" s="126">
        <v>20000</v>
      </c>
      <c r="P20" s="134">
        <v>30000</v>
      </c>
      <c r="Q20" t="s">
        <v>3279</v>
      </c>
    </row>
    <row r="21" spans="1:17" ht="24">
      <c r="A21" s="128"/>
      <c r="B21" s="128"/>
      <c r="C21" s="129"/>
      <c r="D21" s="129"/>
      <c r="E21" s="205"/>
      <c r="F21" s="123"/>
      <c r="G21" s="118"/>
      <c r="H21" s="123"/>
      <c r="I21" s="205" t="s">
        <v>649</v>
      </c>
      <c r="J21" s="122" t="s">
        <v>2830</v>
      </c>
      <c r="K21" s="192" t="s">
        <v>64</v>
      </c>
      <c r="L21" s="122" t="s">
        <v>2866</v>
      </c>
      <c r="M21" s="134">
        <v>50000</v>
      </c>
      <c r="N21" s="235">
        <v>13607</v>
      </c>
      <c r="O21" s="126">
        <v>20000</v>
      </c>
      <c r="P21" s="134">
        <v>100000</v>
      </c>
      <c r="Q21" t="s">
        <v>3279</v>
      </c>
    </row>
    <row r="22" spans="1:17" ht="24">
      <c r="A22" s="160"/>
      <c r="B22" s="160"/>
      <c r="C22" s="32"/>
      <c r="D22" s="32"/>
      <c r="E22" s="256"/>
      <c r="F22" s="32"/>
      <c r="G22" s="32"/>
      <c r="H22" s="32"/>
      <c r="I22" s="205" t="s">
        <v>650</v>
      </c>
      <c r="J22" s="122" t="s">
        <v>2831</v>
      </c>
      <c r="K22" s="192" t="s">
        <v>66</v>
      </c>
      <c r="L22" s="122" t="s">
        <v>2867</v>
      </c>
      <c r="M22" s="134">
        <v>150000</v>
      </c>
      <c r="N22" s="235">
        <v>55960</v>
      </c>
      <c r="O22" s="126">
        <v>70000</v>
      </c>
      <c r="P22" s="134">
        <v>100000</v>
      </c>
      <c r="Q22" t="s">
        <v>3279</v>
      </c>
    </row>
    <row r="23" spans="1:17" ht="24">
      <c r="A23" s="160"/>
      <c r="B23" s="160"/>
      <c r="C23" s="32"/>
      <c r="D23" s="32"/>
      <c r="E23" s="256"/>
      <c r="F23" s="32"/>
      <c r="G23" s="126"/>
      <c r="H23" s="32"/>
      <c r="I23" s="205" t="s">
        <v>651</v>
      </c>
      <c r="J23" s="122" t="s">
        <v>2832</v>
      </c>
      <c r="K23" s="192" t="s">
        <v>68</v>
      </c>
      <c r="L23" s="122" t="s">
        <v>2868</v>
      </c>
      <c r="M23" s="134">
        <v>10000</v>
      </c>
      <c r="N23" s="235">
        <v>0</v>
      </c>
      <c r="O23" s="126">
        <v>10000</v>
      </c>
      <c r="P23" s="134">
        <v>10000</v>
      </c>
      <c r="Q23" t="s">
        <v>3279</v>
      </c>
    </row>
    <row r="24" spans="1:17" ht="24">
      <c r="A24" s="160"/>
      <c r="B24" s="160"/>
      <c r="C24" s="32"/>
      <c r="D24" s="32"/>
      <c r="E24" s="256"/>
      <c r="F24" s="32"/>
      <c r="G24" s="126"/>
      <c r="H24" s="32"/>
      <c r="I24" s="205" t="s">
        <v>652</v>
      </c>
      <c r="J24" s="122" t="s">
        <v>2834</v>
      </c>
      <c r="K24" s="192" t="s">
        <v>72</v>
      </c>
      <c r="L24" s="122" t="s">
        <v>2869</v>
      </c>
      <c r="M24" s="134">
        <v>50000</v>
      </c>
      <c r="N24" s="235">
        <v>16968</v>
      </c>
      <c r="O24" s="126">
        <v>20000</v>
      </c>
      <c r="P24" s="134">
        <v>50000</v>
      </c>
      <c r="Q24" t="s">
        <v>3279</v>
      </c>
    </row>
    <row r="25" spans="1:17" ht="24">
      <c r="A25" s="160"/>
      <c r="B25" s="160"/>
      <c r="C25" s="32"/>
      <c r="D25" s="32"/>
      <c r="E25" s="256"/>
      <c r="F25" s="32"/>
      <c r="G25" s="32"/>
      <c r="H25" s="32"/>
      <c r="I25" s="205" t="s">
        <v>653</v>
      </c>
      <c r="J25" s="122" t="s">
        <v>2836</v>
      </c>
      <c r="K25" s="192" t="s">
        <v>76</v>
      </c>
      <c r="L25" s="122" t="s">
        <v>2871</v>
      </c>
      <c r="M25" s="235">
        <v>100000</v>
      </c>
      <c r="N25" s="235">
        <v>0</v>
      </c>
      <c r="O25" s="235">
        <v>10000</v>
      </c>
      <c r="P25" s="134">
        <v>10000</v>
      </c>
      <c r="Q25" t="s">
        <v>3279</v>
      </c>
    </row>
    <row r="26" spans="1:17" ht="24">
      <c r="A26" s="160"/>
      <c r="B26" s="160"/>
      <c r="C26" s="32"/>
      <c r="D26" s="32"/>
      <c r="E26" s="256"/>
      <c r="F26" s="32"/>
      <c r="G26" s="32"/>
      <c r="H26" s="32"/>
      <c r="I26" s="205" t="s">
        <v>654</v>
      </c>
      <c r="J26" s="122" t="s">
        <v>2837</v>
      </c>
      <c r="K26" s="192" t="s">
        <v>78</v>
      </c>
      <c r="L26" s="122" t="s">
        <v>78</v>
      </c>
      <c r="M26" s="134">
        <v>100000</v>
      </c>
      <c r="N26" s="235">
        <v>86627</v>
      </c>
      <c r="O26" s="126">
        <v>100000</v>
      </c>
      <c r="P26" s="134">
        <v>150000</v>
      </c>
      <c r="Q26" t="s">
        <v>3279</v>
      </c>
    </row>
    <row r="27" spans="1:17" ht="24">
      <c r="A27" s="160"/>
      <c r="B27" s="160"/>
      <c r="C27" s="130"/>
      <c r="D27" s="130"/>
      <c r="E27" s="130"/>
      <c r="F27" s="130"/>
      <c r="G27" s="130"/>
      <c r="H27" s="32"/>
      <c r="I27" s="205" t="s">
        <v>655</v>
      </c>
      <c r="J27" s="122" t="s">
        <v>2898</v>
      </c>
      <c r="K27" s="192" t="s">
        <v>79</v>
      </c>
      <c r="L27" s="122" t="s">
        <v>2899</v>
      </c>
      <c r="M27" s="134">
        <v>10000</v>
      </c>
      <c r="N27" s="235">
        <v>0</v>
      </c>
      <c r="O27" s="126">
        <v>10000</v>
      </c>
      <c r="P27" s="134">
        <v>10000</v>
      </c>
      <c r="Q27" t="s">
        <v>3279</v>
      </c>
    </row>
    <row r="28" spans="1:17" ht="24">
      <c r="A28" s="160"/>
      <c r="B28" s="160"/>
      <c r="C28" s="32"/>
      <c r="D28" s="32"/>
      <c r="E28" s="256"/>
      <c r="F28" s="32"/>
      <c r="G28" s="32"/>
      <c r="H28" s="32"/>
      <c r="I28" s="205" t="s">
        <v>656</v>
      </c>
      <c r="J28" s="122" t="s">
        <v>2838</v>
      </c>
      <c r="K28" s="192" t="s">
        <v>81</v>
      </c>
      <c r="L28" s="122" t="s">
        <v>2872</v>
      </c>
      <c r="M28" s="134">
        <v>50000</v>
      </c>
      <c r="N28" s="235">
        <v>43520</v>
      </c>
      <c r="O28" s="126">
        <v>50000</v>
      </c>
      <c r="P28" s="134">
        <v>150000</v>
      </c>
      <c r="Q28" t="s">
        <v>3279</v>
      </c>
    </row>
    <row r="29" spans="1:17" ht="24">
      <c r="A29" s="160"/>
      <c r="B29" s="160"/>
      <c r="C29" s="32"/>
      <c r="D29" s="32"/>
      <c r="E29" s="256"/>
      <c r="F29" s="32"/>
      <c r="G29" s="32"/>
      <c r="H29" s="32"/>
      <c r="I29" s="205" t="s">
        <v>657</v>
      </c>
      <c r="J29" s="122" t="s">
        <v>2840</v>
      </c>
      <c r="K29" s="192" t="s">
        <v>85</v>
      </c>
      <c r="L29" s="122" t="s">
        <v>2874</v>
      </c>
      <c r="M29" s="134">
        <v>50000</v>
      </c>
      <c r="N29" s="235">
        <v>1620</v>
      </c>
      <c r="O29" s="126">
        <v>10000</v>
      </c>
      <c r="P29" s="134">
        <v>50000</v>
      </c>
      <c r="Q29" t="s">
        <v>3279</v>
      </c>
    </row>
    <row r="30" spans="1:17" ht="23.45" customHeight="1">
      <c r="A30" s="160"/>
      <c r="B30" s="160"/>
      <c r="C30" s="32"/>
      <c r="D30" s="32"/>
      <c r="E30" s="256"/>
      <c r="F30" s="32"/>
      <c r="G30" s="32"/>
      <c r="H30" s="32"/>
      <c r="I30" s="93" t="s">
        <v>658</v>
      </c>
      <c r="J30" s="122" t="s">
        <v>2939</v>
      </c>
      <c r="K30" s="192" t="s">
        <v>578</v>
      </c>
      <c r="L30" s="122" t="s">
        <v>2940</v>
      </c>
      <c r="M30" s="235">
        <v>50000</v>
      </c>
      <c r="N30" s="235">
        <v>5833</v>
      </c>
      <c r="O30" s="235">
        <v>10000</v>
      </c>
      <c r="P30" s="134">
        <v>10000</v>
      </c>
      <c r="Q30" t="s">
        <v>3279</v>
      </c>
    </row>
    <row r="31" spans="1:17" ht="24">
      <c r="A31" s="160"/>
      <c r="B31" s="160"/>
      <c r="C31" s="32"/>
      <c r="D31" s="32"/>
      <c r="E31" s="256"/>
      <c r="F31" s="130"/>
      <c r="G31" s="130"/>
      <c r="H31" s="131"/>
      <c r="I31" s="136" t="s">
        <v>659</v>
      </c>
      <c r="J31" s="122" t="s">
        <v>2842</v>
      </c>
      <c r="K31" s="192" t="s">
        <v>580</v>
      </c>
      <c r="L31" s="122" t="s">
        <v>2875</v>
      </c>
      <c r="M31" s="235">
        <v>350000</v>
      </c>
      <c r="N31" s="235">
        <v>132204</v>
      </c>
      <c r="O31" s="235">
        <v>150000</v>
      </c>
      <c r="P31" s="134">
        <v>350000</v>
      </c>
      <c r="Q31" t="s">
        <v>3279</v>
      </c>
    </row>
    <row r="32" spans="1:17" ht="24">
      <c r="A32" s="160"/>
      <c r="B32" s="160"/>
      <c r="C32" s="32"/>
      <c r="D32" s="32"/>
      <c r="E32" s="256"/>
      <c r="F32" s="32"/>
      <c r="G32" s="32"/>
      <c r="H32" s="32"/>
      <c r="I32" s="205" t="s">
        <v>660</v>
      </c>
      <c r="J32" s="122" t="s">
        <v>3027</v>
      </c>
      <c r="K32" s="192" t="s">
        <v>548</v>
      </c>
      <c r="L32" s="122" t="s">
        <v>3028</v>
      </c>
      <c r="M32" s="235">
        <v>200000</v>
      </c>
      <c r="N32" s="235">
        <v>0</v>
      </c>
      <c r="O32" s="235">
        <v>50000</v>
      </c>
      <c r="P32" s="134">
        <v>50000</v>
      </c>
      <c r="Q32" t="s">
        <v>3279</v>
      </c>
    </row>
    <row r="33" spans="1:17" ht="24">
      <c r="A33" s="160"/>
      <c r="B33" s="160"/>
      <c r="C33" s="32"/>
      <c r="D33" s="32"/>
      <c r="E33" s="256"/>
      <c r="F33" s="32"/>
      <c r="G33" s="32"/>
      <c r="H33" s="32"/>
      <c r="I33" s="93" t="s">
        <v>661</v>
      </c>
      <c r="J33" s="122" t="s">
        <v>2844</v>
      </c>
      <c r="K33" s="192" t="s">
        <v>583</v>
      </c>
      <c r="L33" s="122" t="s">
        <v>2876</v>
      </c>
      <c r="M33" s="235">
        <v>2300000</v>
      </c>
      <c r="N33" s="235">
        <v>986316</v>
      </c>
      <c r="O33" s="235">
        <v>2300000</v>
      </c>
      <c r="P33" s="134">
        <v>2500000</v>
      </c>
      <c r="Q33" t="s">
        <v>3279</v>
      </c>
    </row>
    <row r="34" spans="1:17" ht="24">
      <c r="A34" s="160"/>
      <c r="B34" s="160"/>
      <c r="C34" s="32"/>
      <c r="D34" s="32"/>
      <c r="E34" s="256"/>
      <c r="F34" s="32"/>
      <c r="G34" s="32"/>
      <c r="H34" s="32"/>
      <c r="I34" s="93" t="s">
        <v>662</v>
      </c>
      <c r="J34" s="122" t="s">
        <v>2924</v>
      </c>
      <c r="K34" s="192" t="s">
        <v>180</v>
      </c>
      <c r="L34" s="122" t="s">
        <v>180</v>
      </c>
      <c r="M34" s="235">
        <v>10000</v>
      </c>
      <c r="N34" s="235">
        <v>1575</v>
      </c>
      <c r="O34" s="235">
        <v>10000</v>
      </c>
      <c r="P34" s="134">
        <v>10000</v>
      </c>
      <c r="Q34" t="s">
        <v>3279</v>
      </c>
    </row>
    <row r="35" spans="1:17" ht="24">
      <c r="A35" s="160"/>
      <c r="B35" s="160"/>
      <c r="C35" s="32"/>
      <c r="D35" s="32"/>
      <c r="E35" s="256"/>
      <c r="F35" s="32"/>
      <c r="G35" s="32"/>
      <c r="H35" s="32"/>
      <c r="I35" s="93" t="s">
        <v>663</v>
      </c>
      <c r="J35" s="122" t="s">
        <v>2964</v>
      </c>
      <c r="K35" s="192" t="s">
        <v>350</v>
      </c>
      <c r="L35" s="122" t="s">
        <v>350</v>
      </c>
      <c r="M35" s="235">
        <v>100000</v>
      </c>
      <c r="N35" s="235">
        <v>39110</v>
      </c>
      <c r="O35" s="235">
        <v>100000</v>
      </c>
      <c r="P35" s="134">
        <v>100000</v>
      </c>
      <c r="Q35" t="s">
        <v>3279</v>
      </c>
    </row>
    <row r="36" spans="1:17" ht="17.45" customHeight="1">
      <c r="A36" s="160"/>
      <c r="B36" s="160"/>
      <c r="C36" s="32"/>
      <c r="D36" s="32"/>
      <c r="E36" s="256"/>
      <c r="F36" s="32"/>
      <c r="G36" s="32"/>
      <c r="H36" s="32"/>
      <c r="I36" s="93" t="s">
        <v>664</v>
      </c>
      <c r="J36" s="122" t="s">
        <v>2965</v>
      </c>
      <c r="K36" s="192" t="s">
        <v>352</v>
      </c>
      <c r="L36" s="122" t="s">
        <v>352</v>
      </c>
      <c r="M36" s="235">
        <v>30000</v>
      </c>
      <c r="N36" s="235">
        <v>12060</v>
      </c>
      <c r="O36" s="235">
        <v>20000</v>
      </c>
      <c r="P36" s="134">
        <v>30000</v>
      </c>
      <c r="Q36" t="s">
        <v>3279</v>
      </c>
    </row>
    <row r="37" spans="1:17" ht="17.45" customHeight="1">
      <c r="A37" s="160"/>
      <c r="B37" s="160"/>
      <c r="C37" s="32"/>
      <c r="D37" s="32"/>
      <c r="E37" s="256"/>
      <c r="F37" s="32"/>
      <c r="G37" s="32"/>
      <c r="H37" s="32"/>
      <c r="I37" s="93" t="s">
        <v>665</v>
      </c>
      <c r="J37" s="122" t="s">
        <v>2988</v>
      </c>
      <c r="K37" s="192" t="s">
        <v>427</v>
      </c>
      <c r="L37" s="122" t="s">
        <v>427</v>
      </c>
      <c r="M37" s="119">
        <v>10000</v>
      </c>
      <c r="N37" s="118">
        <v>3695</v>
      </c>
      <c r="O37" s="126">
        <v>10000</v>
      </c>
      <c r="P37" s="134">
        <v>10000</v>
      </c>
      <c r="Q37" t="s">
        <v>3279</v>
      </c>
    </row>
    <row r="38" spans="1:17" ht="17.45" customHeight="1">
      <c r="A38" s="160"/>
      <c r="B38" s="160"/>
      <c r="C38" s="32"/>
      <c r="D38" s="32"/>
      <c r="E38" s="256"/>
      <c r="F38" s="32"/>
      <c r="G38" s="32"/>
      <c r="H38" s="32"/>
      <c r="I38" s="93" t="s">
        <v>666</v>
      </c>
      <c r="J38" s="122" t="s">
        <v>2938</v>
      </c>
      <c r="K38" s="192" t="s">
        <v>224</v>
      </c>
      <c r="L38" s="122" t="s">
        <v>707</v>
      </c>
      <c r="M38" s="119">
        <v>10000</v>
      </c>
      <c r="N38" s="118">
        <v>0</v>
      </c>
      <c r="O38" s="126">
        <v>10000</v>
      </c>
      <c r="P38" s="134">
        <v>10000</v>
      </c>
      <c r="Q38" t="s">
        <v>3279</v>
      </c>
    </row>
    <row r="39" spans="1:17" ht="17.45" customHeight="1">
      <c r="A39" s="160"/>
      <c r="B39" s="160"/>
      <c r="C39" s="32"/>
      <c r="D39" s="32"/>
      <c r="E39" s="256"/>
      <c r="F39" s="32"/>
      <c r="G39" s="32"/>
      <c r="H39" s="32"/>
      <c r="I39" s="93" t="s">
        <v>667</v>
      </c>
      <c r="J39" s="122" t="s">
        <v>2959</v>
      </c>
      <c r="K39" s="192" t="s">
        <v>668</v>
      </c>
      <c r="L39" s="122" t="s">
        <v>2954</v>
      </c>
      <c r="M39" s="119" t="s">
        <v>2781</v>
      </c>
      <c r="N39" s="118">
        <v>4725</v>
      </c>
      <c r="O39" s="126">
        <v>20000</v>
      </c>
      <c r="P39" s="134">
        <v>100000</v>
      </c>
      <c r="Q39" t="s">
        <v>3279</v>
      </c>
    </row>
    <row r="40" spans="1:17" ht="17.45" customHeight="1">
      <c r="A40" s="160"/>
      <c r="B40" s="160"/>
      <c r="C40" s="32"/>
      <c r="D40" s="32"/>
      <c r="E40" s="256"/>
      <c r="F40" s="32"/>
      <c r="G40" s="32"/>
      <c r="H40" s="32"/>
      <c r="I40" s="161" t="s">
        <v>111</v>
      </c>
      <c r="J40" s="161"/>
      <c r="K40" s="99" t="s">
        <v>112</v>
      </c>
      <c r="L40" s="99"/>
      <c r="M40" s="211">
        <f>SUM(M11:M39)</f>
        <v>12820000</v>
      </c>
      <c r="N40" s="211">
        <f t="shared" ref="N40:P40" si="1">SUM(N11:N39)</f>
        <v>6527191</v>
      </c>
      <c r="O40" s="211">
        <f t="shared" si="1"/>
        <v>10260000</v>
      </c>
      <c r="P40" s="211">
        <f t="shared" si="1"/>
        <v>12880000</v>
      </c>
    </row>
    <row r="41" spans="1:17" ht="17.45" customHeight="1">
      <c r="A41" s="160"/>
      <c r="B41" s="160"/>
      <c r="C41" s="32"/>
      <c r="D41" s="32"/>
      <c r="E41" s="256"/>
      <c r="F41" s="32"/>
      <c r="G41" s="32"/>
      <c r="H41" s="32"/>
      <c r="I41" s="267"/>
      <c r="J41" s="166"/>
      <c r="K41" s="32"/>
      <c r="L41" s="32"/>
      <c r="M41" s="32"/>
      <c r="N41" s="32"/>
      <c r="O41" s="32"/>
      <c r="P41" s="32"/>
    </row>
    <row r="42" spans="1:17" ht="10.15" customHeight="1">
      <c r="A42" s="160"/>
      <c r="B42" s="160"/>
      <c r="C42" s="32"/>
      <c r="D42" s="32"/>
      <c r="E42" s="256"/>
      <c r="F42" s="32"/>
      <c r="G42" s="32"/>
      <c r="H42" s="32"/>
      <c r="I42" s="166"/>
      <c r="J42" s="616"/>
      <c r="K42" s="29"/>
      <c r="L42" s="29"/>
      <c r="M42" s="29"/>
      <c r="N42" s="32"/>
      <c r="O42" s="32"/>
      <c r="P42" s="32"/>
    </row>
    <row r="43" spans="1:17" ht="12" customHeight="1">
      <c r="A43" s="160"/>
      <c r="B43" s="160"/>
      <c r="C43" s="32"/>
      <c r="D43" s="32"/>
      <c r="E43" s="256"/>
      <c r="F43" s="32"/>
      <c r="G43" s="32"/>
      <c r="H43" s="32"/>
      <c r="I43" s="166"/>
      <c r="J43" s="616"/>
      <c r="K43" s="268"/>
      <c r="L43" s="268"/>
      <c r="M43" s="268"/>
      <c r="N43" s="229"/>
      <c r="O43" s="229"/>
      <c r="P43" s="229"/>
    </row>
    <row r="44" spans="1:17" ht="17.45" customHeight="1">
      <c r="A44" s="164"/>
      <c r="B44" s="160"/>
      <c r="C44" s="32"/>
      <c r="D44" s="32"/>
      <c r="E44" s="256"/>
      <c r="F44" s="32"/>
      <c r="G44" s="32"/>
      <c r="H44" s="30"/>
      <c r="I44" s="209"/>
      <c r="J44" s="209"/>
      <c r="K44" s="30"/>
      <c r="L44" s="30"/>
      <c r="M44" s="30"/>
      <c r="N44" s="30"/>
      <c r="O44" s="30"/>
      <c r="P44" s="30"/>
    </row>
    <row r="45" spans="1:17" ht="17.45" customHeight="1">
      <c r="A45" s="210"/>
      <c r="B45" s="210"/>
      <c r="C45" s="255" t="s">
        <v>201</v>
      </c>
      <c r="D45" s="255"/>
      <c r="E45" s="219">
        <f>SUM(E6:E44)</f>
        <v>150000</v>
      </c>
      <c r="F45" s="219">
        <f t="shared" ref="F45:H45" si="2">SUM(F6:F44)</f>
        <v>0</v>
      </c>
      <c r="G45" s="219">
        <f t="shared" si="2"/>
        <v>20000</v>
      </c>
      <c r="H45" s="219">
        <f t="shared" si="2"/>
        <v>20000</v>
      </c>
      <c r="I45" s="109"/>
      <c r="J45" s="109"/>
      <c r="K45" s="99" t="s">
        <v>113</v>
      </c>
      <c r="L45" s="99"/>
      <c r="M45" s="211">
        <f>M9+M40</f>
        <v>12820000</v>
      </c>
      <c r="N45" s="211">
        <f t="shared" ref="N45:P45" si="3">N9+N40</f>
        <v>6527191</v>
      </c>
      <c r="O45" s="211">
        <f t="shared" si="3"/>
        <v>10260000</v>
      </c>
      <c r="P45" s="211">
        <f t="shared" si="3"/>
        <v>12880000</v>
      </c>
    </row>
    <row r="46" spans="1:17" ht="17.45" customHeight="1">
      <c r="A46" s="4"/>
      <c r="B46" s="4"/>
      <c r="C46" s="3"/>
      <c r="D46" s="3"/>
      <c r="E46" s="3"/>
      <c r="F46" s="67"/>
      <c r="G46" s="3"/>
      <c r="H46" s="53"/>
      <c r="I46" s="83" t="s">
        <v>2186</v>
      </c>
      <c r="J46" s="613"/>
      <c r="K46" s="38"/>
      <c r="L46" s="38"/>
      <c r="M46" s="38"/>
      <c r="N46" s="80"/>
      <c r="O46" s="80"/>
      <c r="P46" s="81"/>
    </row>
    <row r="47" spans="1:17" s="3" customFormat="1" ht="17.45" customHeight="1">
      <c r="A47" s="4"/>
      <c r="B47" s="4"/>
      <c r="I47" s="77"/>
      <c r="J47" s="77"/>
      <c r="K47" s="49"/>
      <c r="L47" s="49"/>
      <c r="M47" s="49"/>
      <c r="N47" s="50"/>
      <c r="O47" s="50"/>
      <c r="P47" s="51"/>
      <c r="Q47" s="39"/>
    </row>
    <row r="48" spans="1:17" s="3" customFormat="1" ht="15">
      <c r="A48" s="4"/>
      <c r="B48" s="4"/>
      <c r="I48" s="72"/>
      <c r="J48" s="72"/>
    </row>
    <row r="49" spans="1:16" s="3" customFormat="1" ht="15">
      <c r="A49" s="4"/>
      <c r="B49" s="4"/>
      <c r="I49" s="22"/>
      <c r="J49" s="22"/>
      <c r="K49" s="53"/>
      <c r="L49" s="53"/>
      <c r="M49" s="53"/>
      <c r="N49" s="53"/>
      <c r="O49" s="53"/>
      <c r="P49" s="53"/>
    </row>
    <row r="50" spans="1:16" s="3" customFormat="1" ht="15">
      <c r="A50" s="4"/>
      <c r="B50" s="4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I51" s="73"/>
      <c r="J51" s="73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I52" s="73"/>
      <c r="J52" s="73"/>
      <c r="K52" s="49"/>
      <c r="L52" s="49"/>
      <c r="M52" s="49"/>
      <c r="N52" s="55"/>
      <c r="O52" s="45"/>
      <c r="P52" s="55"/>
    </row>
    <row r="53" spans="1:16" s="3" customFormat="1" ht="15">
      <c r="A53" s="4"/>
      <c r="B53" s="4"/>
      <c r="I53" s="74"/>
      <c r="J53" s="74"/>
      <c r="K53" s="49"/>
      <c r="L53" s="49"/>
      <c r="M53" s="49"/>
      <c r="N53" s="55"/>
      <c r="O53" s="45"/>
      <c r="P53" s="55"/>
    </row>
    <row r="54" spans="1:16" s="3" customFormat="1" ht="15">
      <c r="A54" s="4"/>
      <c r="B54" s="4"/>
      <c r="I54" s="74"/>
      <c r="J54" s="74"/>
      <c r="K54" s="49"/>
      <c r="L54" s="49"/>
      <c r="M54" s="49"/>
      <c r="N54" s="55"/>
      <c r="O54" s="45"/>
      <c r="P54" s="55"/>
    </row>
    <row r="55" spans="1:16" s="3" customFormat="1" ht="15">
      <c r="A55" s="4"/>
      <c r="B55" s="4"/>
      <c r="I55" s="74"/>
      <c r="J55" s="74"/>
      <c r="K55" s="49"/>
      <c r="L55" s="49"/>
      <c r="M55" s="49"/>
      <c r="N55" s="55"/>
      <c r="O55" s="45"/>
      <c r="P55" s="57"/>
    </row>
    <row r="56" spans="1:16" s="3" customFormat="1" ht="15">
      <c r="A56" s="4"/>
      <c r="B56" s="4"/>
      <c r="I56" s="49"/>
      <c r="J56" s="49"/>
      <c r="K56" s="18"/>
      <c r="L56" s="18"/>
      <c r="M56" s="18"/>
      <c r="N56" s="44"/>
      <c r="O56" s="50"/>
      <c r="P56" s="44"/>
    </row>
    <row r="57" spans="1:16" s="3" customFormat="1" ht="15">
      <c r="A57" s="4"/>
      <c r="B57" s="4"/>
      <c r="I57" s="49"/>
      <c r="J57" s="49"/>
      <c r="K57" s="18"/>
      <c r="L57" s="18"/>
      <c r="M57" s="18"/>
      <c r="N57" s="44"/>
      <c r="O57" s="50"/>
      <c r="P57" s="44"/>
    </row>
    <row r="58" spans="1:16" s="3" customFormat="1" ht="15">
      <c r="A58" s="4"/>
      <c r="B58" s="4"/>
      <c r="H58" s="39"/>
      <c r="I58" s="49"/>
      <c r="J58" s="49"/>
      <c r="K58" s="18"/>
      <c r="L58" s="18"/>
      <c r="M58" s="18"/>
      <c r="N58" s="44"/>
      <c r="O58" s="50"/>
      <c r="P58" s="44"/>
    </row>
    <row r="59" spans="1:16" s="3" customFormat="1" ht="15">
      <c r="A59" s="4"/>
      <c r="B59" s="4"/>
      <c r="I59" s="74"/>
      <c r="J59" s="74"/>
      <c r="K59" s="82"/>
      <c r="L59" s="84"/>
      <c r="M59" s="84"/>
      <c r="N59" s="58"/>
      <c r="O59" s="58"/>
      <c r="P59" s="58"/>
    </row>
    <row r="60" spans="1:16" s="3" customFormat="1" ht="15">
      <c r="A60" s="4"/>
      <c r="B60" s="4"/>
      <c r="I60" s="74"/>
      <c r="J60" s="74"/>
      <c r="K60" s="82"/>
      <c r="L60" s="84"/>
      <c r="M60" s="84"/>
      <c r="N60" s="58"/>
      <c r="O60" s="58"/>
      <c r="P60" s="58"/>
    </row>
    <row r="61" spans="1:16" s="3" customFormat="1" ht="15">
      <c r="A61" s="4"/>
      <c r="B61" s="4"/>
      <c r="I61" s="22"/>
      <c r="J61" s="22"/>
    </row>
    <row r="62" spans="1:16" s="3" customFormat="1" ht="15">
      <c r="A62" s="4"/>
      <c r="B62" s="4"/>
      <c r="I62" s="22"/>
      <c r="J62" s="22"/>
    </row>
    <row r="63" spans="1:16" s="3" customFormat="1" ht="15">
      <c r="A63" s="4"/>
      <c r="B63" s="4"/>
      <c r="I63" s="22"/>
      <c r="J63" s="22"/>
    </row>
    <row r="64" spans="1:16" s="3" customFormat="1" ht="15">
      <c r="A64" s="4"/>
      <c r="B64" s="4"/>
      <c r="I64" s="22"/>
      <c r="J64" s="22"/>
    </row>
    <row r="65" spans="1:10" s="3" customFormat="1" ht="15">
      <c r="A65" s="4"/>
      <c r="B65" s="4"/>
      <c r="I65" s="22"/>
      <c r="J65" s="22"/>
    </row>
    <row r="66" spans="1:10" s="3" customFormat="1" ht="15">
      <c r="A66" s="4"/>
      <c r="B66" s="4"/>
      <c r="I66" s="22"/>
      <c r="J66" s="22"/>
    </row>
    <row r="67" spans="1:10" s="3" customFormat="1" ht="15">
      <c r="A67" s="4"/>
      <c r="B67" s="4"/>
      <c r="I67" s="22"/>
      <c r="J67" s="22"/>
    </row>
    <row r="68" spans="1:10" s="3" customFormat="1" ht="15">
      <c r="A68" s="4"/>
      <c r="B68" s="4"/>
      <c r="I68" s="22"/>
      <c r="J68" s="22"/>
    </row>
    <row r="69" spans="1:10" s="3" customFormat="1" ht="15">
      <c r="A69" s="4"/>
      <c r="B69" s="4"/>
      <c r="I69" s="22"/>
      <c r="J69" s="22"/>
    </row>
    <row r="70" spans="1:10" s="3" customFormat="1" ht="15">
      <c r="A70" s="4"/>
      <c r="B70" s="4"/>
      <c r="I70" s="22"/>
      <c r="J70" s="22"/>
    </row>
    <row r="71" spans="1:10" s="3" customFormat="1" ht="15">
      <c r="A71" s="4"/>
      <c r="B71" s="4"/>
      <c r="I71" s="22"/>
      <c r="J71" s="22"/>
    </row>
    <row r="72" spans="1:10" s="3" customFormat="1" ht="15">
      <c r="A72" s="4"/>
      <c r="B72" s="4"/>
      <c r="I72" s="22"/>
      <c r="J72" s="22"/>
    </row>
    <row r="73" spans="1:10" s="3" customFormat="1" ht="15">
      <c r="A73" s="4"/>
      <c r="B73" s="4"/>
      <c r="I73" s="22"/>
      <c r="J73" s="22"/>
    </row>
    <row r="74" spans="1:10" s="3" customFormat="1" ht="15">
      <c r="A74" s="4"/>
      <c r="B74" s="4"/>
      <c r="I74" s="22"/>
      <c r="J74" s="22"/>
    </row>
    <row r="75" spans="1:10" s="3" customFormat="1" ht="15">
      <c r="A75" s="4"/>
      <c r="B75" s="4"/>
      <c r="I75" s="22"/>
      <c r="J75" s="22"/>
    </row>
    <row r="76" spans="1:10" s="3" customFormat="1" ht="15">
      <c r="A76" s="4"/>
      <c r="B76" s="4"/>
      <c r="I76" s="22"/>
      <c r="J76" s="22"/>
    </row>
    <row r="77" spans="1:10" s="3" customFormat="1" ht="15">
      <c r="A77" s="4"/>
      <c r="B77" s="4"/>
      <c r="I77" s="22"/>
      <c r="J77" s="22"/>
    </row>
    <row r="78" spans="1:10" s="3" customFormat="1" ht="15">
      <c r="A78" s="4"/>
      <c r="B78" s="4"/>
      <c r="I78" s="22"/>
      <c r="J78" s="22"/>
    </row>
    <row r="79" spans="1:10" s="3" customFormat="1" ht="15">
      <c r="A79" s="4"/>
      <c r="B79" s="4"/>
      <c r="I79" s="22"/>
      <c r="J79" s="22"/>
    </row>
    <row r="80" spans="1:10" s="3" customFormat="1" ht="15">
      <c r="A80" s="4"/>
      <c r="B80" s="4"/>
      <c r="I80" s="22"/>
      <c r="J80" s="22"/>
    </row>
    <row r="81" spans="1:16" s="3" customFormat="1" ht="15">
      <c r="A81" s="4"/>
      <c r="B81" s="4"/>
      <c r="I81" s="22"/>
      <c r="J81" s="22"/>
    </row>
    <row r="82" spans="1:16" s="3" customFormat="1" ht="15">
      <c r="A82" s="4"/>
      <c r="B82" s="4"/>
      <c r="I82" s="22"/>
      <c r="J82" s="22"/>
    </row>
    <row r="83" spans="1:16" s="3" customFormat="1" ht="15">
      <c r="A83" s="4"/>
      <c r="B83" s="4"/>
      <c r="I83" s="22"/>
      <c r="J83" s="22"/>
    </row>
    <row r="84" spans="1:16" s="3" customFormat="1" ht="15">
      <c r="A84" s="4"/>
      <c r="B84" s="4"/>
      <c r="I84" s="22"/>
      <c r="J84" s="22"/>
    </row>
    <row r="85" spans="1:16" s="3" customFormat="1" ht="15">
      <c r="A85" s="4"/>
      <c r="B85" s="4"/>
      <c r="I85" s="22"/>
      <c r="J85" s="22"/>
    </row>
    <row r="86" spans="1:16" s="3" customFormat="1" ht="15">
      <c r="A86" s="4"/>
      <c r="B86" s="4"/>
      <c r="I86" s="22"/>
      <c r="J86" s="22"/>
    </row>
    <row r="87" spans="1:16" s="3" customFormat="1" ht="15">
      <c r="A87" s="4"/>
      <c r="B87" s="4"/>
      <c r="I87" s="22"/>
      <c r="J87" s="22"/>
    </row>
    <row r="88" spans="1:16" s="3" customFormat="1" ht="15">
      <c r="A88" s="4"/>
      <c r="B88" s="4"/>
      <c r="I88" s="22"/>
      <c r="J88" s="22"/>
    </row>
    <row r="89" spans="1:16" s="3" customFormat="1" ht="15">
      <c r="A89" s="4"/>
      <c r="B89" s="4"/>
      <c r="I89" s="22"/>
      <c r="J89" s="22"/>
    </row>
    <row r="90" spans="1:16" s="3" customFormat="1" ht="15">
      <c r="A90" s="4"/>
      <c r="B90" s="4"/>
      <c r="I90" s="22"/>
      <c r="J90" s="22"/>
    </row>
    <row r="91" spans="1:16" s="3" customFormat="1" ht="15">
      <c r="A91" s="4"/>
      <c r="B91" s="4"/>
      <c r="I91" s="22"/>
      <c r="J91" s="22"/>
    </row>
    <row r="92" spans="1:16" s="3" customFormat="1" ht="15">
      <c r="A92" s="4"/>
      <c r="B92" s="4"/>
      <c r="I92" s="22"/>
      <c r="J92" s="22"/>
    </row>
    <row r="93" spans="1:16" s="3" customFormat="1" ht="15">
      <c r="A93" s="4"/>
      <c r="B93" s="4"/>
      <c r="I93" s="22"/>
      <c r="J93" s="22"/>
    </row>
    <row r="94" spans="1:16" s="3" customFormat="1" ht="15">
      <c r="A94" s="62"/>
      <c r="B94" s="62"/>
      <c r="C94" s="19" t="s">
        <v>2187</v>
      </c>
      <c r="D94" s="19"/>
      <c r="E94" s="19"/>
      <c r="F94" s="59"/>
      <c r="G94" s="59"/>
      <c r="H94" s="60"/>
      <c r="I94" s="22"/>
      <c r="J94" s="22"/>
      <c r="K94" s="82"/>
      <c r="L94" s="84"/>
      <c r="M94" s="84"/>
      <c r="N94" s="58"/>
      <c r="O94" s="58"/>
      <c r="P94" s="58"/>
    </row>
    <row r="95" spans="1:16" s="3" customFormat="1" ht="15">
      <c r="A95" s="4"/>
      <c r="B95" s="4"/>
      <c r="I95" s="83"/>
      <c r="J95" s="613"/>
    </row>
    <row r="96" spans="1:16" s="3" customFormat="1" ht="15">
      <c r="A96" s="4"/>
      <c r="B96" s="4"/>
      <c r="I96" s="22"/>
      <c r="J96" s="22"/>
    </row>
    <row r="97" spans="1:10" s="3" customFormat="1" ht="15">
      <c r="A97" s="4"/>
      <c r="B97" s="4"/>
      <c r="I97" s="22"/>
      <c r="J97" s="22"/>
    </row>
    <row r="98" spans="1:10" s="3" customFormat="1" ht="15">
      <c r="A98" s="4"/>
      <c r="B98" s="4"/>
      <c r="I98" s="22"/>
      <c r="J98" s="22"/>
    </row>
    <row r="99" spans="1:10" s="3" customFormat="1" ht="15">
      <c r="A99" s="4"/>
      <c r="B99" s="4"/>
      <c r="I99" s="22"/>
      <c r="J99" s="22"/>
    </row>
    <row r="100" spans="1:10" s="3" customFormat="1" ht="15">
      <c r="A100" s="4"/>
      <c r="B100" s="4"/>
      <c r="I100" s="22"/>
      <c r="J100" s="22"/>
    </row>
    <row r="101" spans="1:10" s="3" customFormat="1" ht="15">
      <c r="A101" s="4"/>
      <c r="B101" s="4"/>
      <c r="I101" s="22"/>
      <c r="J101" s="22"/>
    </row>
    <row r="102" spans="1:10" s="3" customFormat="1" ht="15">
      <c r="A102" s="4"/>
      <c r="B102" s="4"/>
      <c r="I102" s="22"/>
      <c r="J102" s="22"/>
    </row>
    <row r="103" spans="1:10" s="3" customFormat="1" ht="15">
      <c r="A103" s="4"/>
      <c r="B103" s="4"/>
      <c r="I103" s="22"/>
      <c r="J103" s="22"/>
    </row>
    <row r="104" spans="1:10" s="3" customFormat="1" ht="15">
      <c r="A104" s="4"/>
      <c r="B104" s="4"/>
      <c r="I104" s="22"/>
      <c r="J104" s="22"/>
    </row>
    <row r="105" spans="1:10" s="3" customFormat="1" ht="15">
      <c r="A105" s="4"/>
      <c r="B105" s="4"/>
      <c r="I105" s="22"/>
      <c r="J105" s="22"/>
    </row>
    <row r="106" spans="1:10" s="3" customFormat="1" ht="15">
      <c r="A106" s="4"/>
      <c r="B106" s="4"/>
      <c r="I106" s="22"/>
      <c r="J106" s="22"/>
    </row>
    <row r="107" spans="1:10" s="3" customFormat="1" ht="15">
      <c r="A107" s="4"/>
      <c r="B107" s="4"/>
      <c r="I107" s="22"/>
      <c r="J107" s="22"/>
    </row>
    <row r="108" spans="1:10" s="3" customFormat="1" ht="15">
      <c r="A108" s="4"/>
      <c r="B108" s="4"/>
      <c r="I108" s="22"/>
      <c r="J108" s="22"/>
    </row>
    <row r="109" spans="1:10" s="3" customFormat="1" ht="15">
      <c r="A109" s="4"/>
      <c r="B109" s="4"/>
      <c r="I109" s="22"/>
      <c r="J109" s="22"/>
    </row>
    <row r="110" spans="1:10" s="3" customFormat="1" ht="15">
      <c r="A110" s="4"/>
      <c r="B110" s="4"/>
      <c r="I110" s="22"/>
      <c r="J110" s="22"/>
    </row>
    <row r="111" spans="1:10" s="3" customFormat="1" ht="15">
      <c r="A111" s="4"/>
      <c r="B111" s="4"/>
      <c r="I111" s="22"/>
      <c r="J111" s="22"/>
    </row>
    <row r="112" spans="1:10" s="3" customFormat="1" ht="15">
      <c r="A112" s="4"/>
      <c r="B112" s="4"/>
      <c r="I112" s="22"/>
      <c r="J112" s="22"/>
    </row>
    <row r="113" spans="1:10" s="3" customFormat="1" ht="15">
      <c r="A113" s="4"/>
      <c r="B113" s="4"/>
      <c r="I113" s="22"/>
      <c r="J113" s="22"/>
    </row>
    <row r="114" spans="1:10" s="3" customFormat="1" ht="15">
      <c r="A114" s="4"/>
      <c r="B114" s="4"/>
      <c r="I114" s="22"/>
      <c r="J114" s="22"/>
    </row>
    <row r="115" spans="1:10" s="3" customFormat="1" ht="15">
      <c r="A115" s="4"/>
      <c r="B115" s="4"/>
      <c r="I115" s="22"/>
      <c r="J115" s="22"/>
    </row>
    <row r="116" spans="1:10" s="3" customFormat="1" ht="15">
      <c r="A116" s="4"/>
      <c r="B116" s="4"/>
      <c r="I116" s="22"/>
      <c r="J116" s="22"/>
    </row>
    <row r="117" spans="1:10" s="3" customFormat="1" ht="15">
      <c r="A117" s="4"/>
      <c r="B117" s="4"/>
      <c r="I117" s="22"/>
      <c r="J117" s="22"/>
    </row>
    <row r="118" spans="1:10" s="3" customFormat="1" ht="15">
      <c r="A118" s="4"/>
      <c r="B118" s="4"/>
      <c r="I118" s="22"/>
      <c r="J118" s="22"/>
    </row>
    <row r="119" spans="1:10" s="3" customFormat="1" ht="15">
      <c r="A119" s="4"/>
      <c r="B119" s="4"/>
      <c r="I119" s="22"/>
      <c r="J119" s="22"/>
    </row>
    <row r="120" spans="1:10" s="3" customFormat="1" ht="15">
      <c r="A120" s="4"/>
      <c r="B120" s="4"/>
      <c r="I120" s="22"/>
      <c r="J120" s="22"/>
    </row>
    <row r="121" spans="1:10" s="3" customFormat="1" ht="15">
      <c r="A121" s="4"/>
      <c r="B121" s="4"/>
      <c r="I121" s="22"/>
      <c r="J121" s="22"/>
    </row>
    <row r="122" spans="1:10" s="3" customFormat="1" ht="15">
      <c r="A122" s="4"/>
      <c r="B122" s="4"/>
      <c r="I122" s="22"/>
      <c r="J122" s="22"/>
    </row>
    <row r="123" spans="1:10" s="3" customFormat="1" ht="15">
      <c r="A123" s="4"/>
      <c r="B123" s="4"/>
      <c r="I123" s="22"/>
      <c r="J123" s="22"/>
    </row>
    <row r="124" spans="1:10" s="3" customFormat="1" ht="15">
      <c r="A124" s="4"/>
      <c r="B124" s="4"/>
      <c r="I124" s="22"/>
      <c r="J124" s="22"/>
    </row>
    <row r="125" spans="1:10" s="3" customFormat="1" ht="15">
      <c r="A125" s="4"/>
      <c r="B125" s="4"/>
      <c r="I125" s="22"/>
      <c r="J125" s="22"/>
    </row>
    <row r="126" spans="1:10" s="3" customFormat="1" ht="15">
      <c r="A126" s="4"/>
      <c r="B126" s="4"/>
      <c r="I126" s="22"/>
      <c r="J126" s="22"/>
    </row>
    <row r="127" spans="1:10" s="3" customFormat="1" ht="15">
      <c r="A127" s="4"/>
      <c r="B127" s="4"/>
      <c r="I127" s="22"/>
      <c r="J127" s="22"/>
    </row>
    <row r="128" spans="1:10" s="3" customFormat="1" ht="15">
      <c r="A128" s="4"/>
      <c r="B128" s="4"/>
      <c r="I128" s="22"/>
      <c r="J128" s="22"/>
    </row>
    <row r="129" spans="1:10" s="3" customFormat="1" ht="15">
      <c r="A129" s="4"/>
      <c r="B129" s="4"/>
      <c r="I129" s="22"/>
      <c r="J129" s="22"/>
    </row>
    <row r="130" spans="1:10" s="3" customFormat="1" ht="15">
      <c r="A130" s="4"/>
      <c r="B130" s="4"/>
      <c r="I130" s="22"/>
      <c r="J130" s="22"/>
    </row>
    <row r="131" spans="1:10" s="3" customFormat="1" ht="15">
      <c r="A131" s="4"/>
      <c r="B131" s="4"/>
      <c r="I131" s="22"/>
      <c r="J131" s="22"/>
    </row>
    <row r="132" spans="1:10" s="3" customFormat="1" ht="15">
      <c r="A132" s="4"/>
      <c r="B132" s="4"/>
      <c r="I132" s="22"/>
      <c r="J132" s="22"/>
    </row>
    <row r="133" spans="1:10" s="3" customFormat="1" ht="15">
      <c r="A133" s="4"/>
      <c r="B133" s="4"/>
      <c r="I133" s="22"/>
      <c r="J133" s="22"/>
    </row>
    <row r="134" spans="1:10" s="3" customFormat="1" ht="15">
      <c r="A134" s="4"/>
      <c r="B134" s="4"/>
      <c r="I134" s="22"/>
      <c r="J134" s="22"/>
    </row>
    <row r="135" spans="1:10" s="3" customFormat="1" ht="15">
      <c r="A135" s="4"/>
      <c r="B135" s="4"/>
      <c r="I135" s="22"/>
      <c r="J135" s="22"/>
    </row>
    <row r="136" spans="1:10" s="3" customFormat="1" ht="15">
      <c r="A136" s="4"/>
      <c r="B136" s="4"/>
      <c r="I136" s="22"/>
      <c r="J136" s="22"/>
    </row>
    <row r="137" spans="1:10" s="3" customFormat="1" ht="15">
      <c r="A137" s="4"/>
      <c r="B137" s="4"/>
      <c r="I137" s="22"/>
      <c r="J137" s="22"/>
    </row>
    <row r="138" spans="1:10" s="3" customFormat="1" ht="15">
      <c r="A138" s="4"/>
      <c r="B138" s="4"/>
      <c r="I138" s="22"/>
      <c r="J138" s="22"/>
    </row>
    <row r="139" spans="1:10" s="3" customFormat="1" ht="15">
      <c r="A139" s="4"/>
      <c r="B139" s="4"/>
      <c r="I139" s="22"/>
      <c r="J139" s="22"/>
    </row>
    <row r="140" spans="1:10" s="3" customFormat="1" ht="15">
      <c r="A140" s="4"/>
      <c r="B140" s="4"/>
      <c r="I140" s="22"/>
      <c r="J140" s="22"/>
    </row>
    <row r="141" spans="1:10" s="3" customFormat="1" ht="15">
      <c r="A141" s="4"/>
      <c r="B141" s="4"/>
      <c r="I141" s="22"/>
      <c r="J141" s="22"/>
    </row>
    <row r="142" spans="1:10" s="3" customFormat="1" ht="15">
      <c r="A142" s="4"/>
      <c r="B142" s="4"/>
      <c r="I142" s="22"/>
      <c r="J142" s="22"/>
    </row>
    <row r="143" spans="1:10" s="3" customFormat="1" ht="15">
      <c r="A143" s="4"/>
      <c r="B143" s="4"/>
      <c r="I143" s="22"/>
      <c r="J143" s="22"/>
    </row>
    <row r="144" spans="1:10" s="3" customFormat="1" ht="15">
      <c r="A144" s="4"/>
      <c r="B144" s="4"/>
      <c r="I144" s="22"/>
      <c r="J144" s="22"/>
    </row>
    <row r="145" spans="1:10" s="3" customFormat="1" ht="15">
      <c r="A145" s="4"/>
      <c r="B145" s="4"/>
      <c r="I145" s="22"/>
      <c r="J145" s="2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6" right="0.55118110236220474" top="0.55118110236220474" bottom="0.55118110236220474" header="0.31496062992125984" footer="0.31496062992125984"/>
  <pageSetup paperSize="9" firstPageNumber="3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6"/>
  <sheetViews>
    <sheetView showGridLines="0" workbookViewId="0">
      <selection activeCell="D4" sqref="D4"/>
    </sheetView>
  </sheetViews>
  <sheetFormatPr defaultRowHeight="15"/>
  <cols>
    <col min="1" max="1" width="13.140625" customWidth="1"/>
    <col min="2" max="2" width="23" customWidth="1"/>
    <col min="3" max="3" width="16" bestFit="1" customWidth="1"/>
    <col min="4" max="4" width="12" bestFit="1" customWidth="1"/>
    <col min="5" max="5" width="10" bestFit="1" customWidth="1"/>
  </cols>
  <sheetData>
    <row r="1" spans="1:4">
      <c r="A1" s="842" t="s">
        <v>3378</v>
      </c>
      <c r="B1" s="842"/>
      <c r="C1" s="842"/>
      <c r="D1" s="842"/>
    </row>
    <row r="2" spans="1:4">
      <c r="A2" s="722" t="s">
        <v>1631</v>
      </c>
      <c r="B2" s="43" t="s">
        <v>2137</v>
      </c>
      <c r="C2" s="43" t="s">
        <v>3291</v>
      </c>
      <c r="D2" s="723" t="s">
        <v>3376</v>
      </c>
    </row>
    <row r="3" spans="1:4">
      <c r="A3" s="697" t="s">
        <v>1380</v>
      </c>
      <c r="B3" s="695" t="s">
        <v>2138</v>
      </c>
      <c r="C3" s="761">
        <v>536370000</v>
      </c>
      <c r="D3" s="698">
        <f>ROUND(C3/$C$9*100,2)</f>
        <v>39.15</v>
      </c>
    </row>
    <row r="4" spans="1:4">
      <c r="A4" s="697" t="s">
        <v>863</v>
      </c>
      <c r="B4" s="695" t="s">
        <v>2156</v>
      </c>
      <c r="C4" s="761">
        <v>163140000</v>
      </c>
      <c r="D4" s="698">
        <f t="shared" ref="D4:D8" si="0">ROUND(C4/$C$9*100,0)</f>
        <v>12</v>
      </c>
    </row>
    <row r="5" spans="1:4">
      <c r="A5" s="697" t="s">
        <v>518</v>
      </c>
      <c r="B5" s="695" t="s">
        <v>2146</v>
      </c>
      <c r="C5" s="761">
        <v>134910000</v>
      </c>
      <c r="D5" s="698">
        <f t="shared" si="0"/>
        <v>10</v>
      </c>
    </row>
    <row r="6" spans="1:4">
      <c r="A6" s="697" t="s">
        <v>856</v>
      </c>
      <c r="B6" s="695" t="s">
        <v>2226</v>
      </c>
      <c r="C6" s="761">
        <v>137450000</v>
      </c>
      <c r="D6" s="698">
        <f t="shared" si="0"/>
        <v>10</v>
      </c>
    </row>
    <row r="7" spans="1:4">
      <c r="A7" s="697" t="s">
        <v>971</v>
      </c>
      <c r="B7" s="695" t="s">
        <v>2157</v>
      </c>
      <c r="C7" s="761">
        <v>137760000</v>
      </c>
      <c r="D7" s="698">
        <f t="shared" si="0"/>
        <v>10</v>
      </c>
    </row>
    <row r="8" spans="1:4">
      <c r="A8" s="697"/>
      <c r="B8" s="695" t="s">
        <v>3377</v>
      </c>
      <c r="C8" s="761">
        <v>260450000</v>
      </c>
      <c r="D8" s="698">
        <f t="shared" si="0"/>
        <v>19</v>
      </c>
    </row>
    <row r="9" spans="1:4">
      <c r="A9" s="700"/>
      <c r="B9" s="714" t="s">
        <v>28</v>
      </c>
      <c r="C9" s="763">
        <f>SUM(C3:C8)</f>
        <v>1370080000</v>
      </c>
      <c r="D9" s="715">
        <f>SUM(D3:D8)</f>
        <v>100.15</v>
      </c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774"/>
    </row>
    <row r="17" spans="1:5">
      <c r="A17" s="3"/>
      <c r="B17" s="3"/>
      <c r="C17" s="3"/>
      <c r="D17" s="3"/>
    </row>
    <row r="18" spans="1:5">
      <c r="A18" s="3"/>
      <c r="B18" s="3"/>
      <c r="C18" s="3"/>
      <c r="D18" s="3"/>
    </row>
    <row r="19" spans="1:5">
      <c r="A19" s="3"/>
      <c r="B19" s="3"/>
      <c r="C19" s="3"/>
      <c r="D19" s="3"/>
    </row>
    <row r="20" spans="1:5">
      <c r="A20" s="3"/>
      <c r="B20" s="3"/>
      <c r="C20" s="3"/>
      <c r="D20" s="3"/>
    </row>
    <row r="21" spans="1:5">
      <c r="A21" s="3"/>
      <c r="B21" s="3"/>
      <c r="C21" s="3"/>
      <c r="D21" s="3"/>
    </row>
    <row r="22" spans="1:5">
      <c r="A22" s="3"/>
      <c r="B22" s="3"/>
      <c r="C22" s="3"/>
      <c r="D22" s="3"/>
    </row>
    <row r="23" spans="1:5">
      <c r="A23" s="3"/>
      <c r="B23" s="3"/>
      <c r="C23" s="3"/>
      <c r="D23" s="3"/>
    </row>
    <row r="24" spans="1:5">
      <c r="A24" s="3"/>
      <c r="B24" s="3"/>
      <c r="C24" s="3"/>
      <c r="D24" s="3"/>
    </row>
    <row r="25" spans="1:5">
      <c r="A25" s="3"/>
      <c r="B25" s="3"/>
      <c r="C25" s="3"/>
      <c r="D25" s="3"/>
    </row>
    <row r="26" spans="1:5">
      <c r="A26" s="3"/>
      <c r="B26" s="3"/>
      <c r="C26" s="3"/>
      <c r="D26" s="3"/>
    </row>
    <row r="27" spans="1:5">
      <c r="A27" s="3"/>
      <c r="B27" s="3"/>
      <c r="C27" s="3"/>
      <c r="D27" s="3"/>
    </row>
    <row r="28" spans="1:5">
      <c r="A28" s="3"/>
      <c r="B28" s="3"/>
      <c r="C28" s="3"/>
      <c r="D28" s="3"/>
    </row>
    <row r="29" spans="1:5">
      <c r="A29" s="3"/>
      <c r="B29" s="3"/>
      <c r="C29" s="3"/>
      <c r="D29" s="3"/>
    </row>
    <row r="30" spans="1:5">
      <c r="A30" s="3"/>
      <c r="B30" s="3"/>
      <c r="C30" s="3"/>
      <c r="D30" s="3"/>
    </row>
    <row r="31" spans="1:5">
      <c r="A31" s="3"/>
      <c r="B31" s="3"/>
      <c r="C31" s="3"/>
      <c r="D31" s="3"/>
      <c r="E31">
        <f>SUM(C8:C31)</f>
        <v>1630530000</v>
      </c>
    </row>
    <row r="32" spans="1:5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</sheetData>
  <mergeCells count="1">
    <mergeCell ref="A1:D1"/>
  </mergeCells>
  <pageMargins left="0.7" right="0.7" top="0.75" bottom="0.75" header="0.3" footer="0.3"/>
  <drawing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>
  <dimension ref="A1:Q144"/>
  <sheetViews>
    <sheetView zoomScale="115" zoomScaleNormal="115" workbookViewId="0">
      <selection activeCell="A37" sqref="A37"/>
    </sheetView>
  </sheetViews>
  <sheetFormatPr defaultRowHeight="17.45" customHeight="1"/>
  <cols>
    <col min="1" max="2" width="6.7109375" style="2" customWidth="1"/>
    <col min="3" max="3" width="29.7109375" customWidth="1"/>
    <col min="4" max="4" width="25.140625" customWidth="1"/>
    <col min="5" max="5" width="13.28515625" customWidth="1"/>
    <col min="6" max="6" width="10.28515625" customWidth="1"/>
    <col min="7" max="8" width="12.28515625" customWidth="1"/>
    <col min="9" max="9" width="7.7109375" style="21" customWidth="1"/>
    <col min="10" max="10" width="6.28515625" style="21" customWidth="1"/>
    <col min="11" max="11" width="25.140625" customWidth="1"/>
    <col min="12" max="12" width="29.85546875" customWidth="1"/>
    <col min="13" max="13" width="8.7109375" style="2" customWidth="1"/>
    <col min="14" max="14" width="12.7109375" style="2" customWidth="1"/>
    <col min="15" max="15" width="11.5703125" style="2" customWidth="1"/>
    <col min="16" max="16" width="8.5703125" style="2" customWidth="1"/>
  </cols>
  <sheetData>
    <row r="1" spans="1:17" ht="18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73" t="s">
        <v>2778</v>
      </c>
      <c r="J1" s="873"/>
      <c r="K1" s="873"/>
      <c r="L1" s="873"/>
      <c r="M1" s="873"/>
      <c r="N1" s="873"/>
      <c r="O1" s="873"/>
      <c r="P1" s="873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7" ht="18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49" t="s">
        <v>30</v>
      </c>
      <c r="P3" s="849"/>
    </row>
    <row r="4" spans="1:17" ht="43.9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3089</v>
      </c>
      <c r="P4" s="112" t="s">
        <v>3088</v>
      </c>
    </row>
    <row r="5" spans="1:17" ht="24">
      <c r="A5" s="41" t="s">
        <v>1510</v>
      </c>
      <c r="B5" s="41"/>
      <c r="C5" s="224" t="s">
        <v>593</v>
      </c>
      <c r="D5" s="224"/>
      <c r="E5" s="224"/>
      <c r="F5" s="224"/>
      <c r="G5" s="224"/>
      <c r="H5" s="191"/>
      <c r="I5" s="196" t="s">
        <v>592</v>
      </c>
      <c r="J5" s="196"/>
      <c r="K5" s="196" t="s">
        <v>1511</v>
      </c>
      <c r="L5" s="196"/>
      <c r="M5" s="152"/>
      <c r="N5" s="152"/>
      <c r="O5" s="152"/>
      <c r="P5" s="152"/>
    </row>
    <row r="6" spans="1:17" ht="24">
      <c r="A6" s="122" t="s">
        <v>594</v>
      </c>
      <c r="B6" s="122" t="s">
        <v>2798</v>
      </c>
      <c r="C6" s="129" t="s">
        <v>116</v>
      </c>
      <c r="D6" s="122" t="s">
        <v>12</v>
      </c>
      <c r="E6" s="134">
        <v>50000</v>
      </c>
      <c r="F6" s="235">
        <v>0</v>
      </c>
      <c r="G6" s="127">
        <v>10000</v>
      </c>
      <c r="H6" s="127">
        <v>10000</v>
      </c>
      <c r="I6" s="205" t="s">
        <v>2819</v>
      </c>
      <c r="J6" s="122" t="s">
        <v>2819</v>
      </c>
      <c r="K6" s="192" t="s">
        <v>1512</v>
      </c>
      <c r="L6" s="122" t="s">
        <v>2819</v>
      </c>
      <c r="M6" s="134">
        <v>0</v>
      </c>
      <c r="N6" s="235">
        <v>0</v>
      </c>
      <c r="O6" s="206">
        <v>0</v>
      </c>
      <c r="P6" s="134">
        <v>0</v>
      </c>
      <c r="Q6" s="15" t="s">
        <v>3278</v>
      </c>
    </row>
    <row r="7" spans="1:17" ht="24">
      <c r="A7" s="122" t="s">
        <v>595</v>
      </c>
      <c r="B7" s="122" t="s">
        <v>2929</v>
      </c>
      <c r="C7" s="129" t="s">
        <v>2535</v>
      </c>
      <c r="D7" s="122" t="s">
        <v>554</v>
      </c>
      <c r="E7" s="134">
        <v>20000</v>
      </c>
      <c r="F7" s="235">
        <v>0</v>
      </c>
      <c r="G7" s="127">
        <v>10000</v>
      </c>
      <c r="H7" s="127">
        <v>10000</v>
      </c>
      <c r="I7" s="205" t="s">
        <v>597</v>
      </c>
      <c r="J7" s="122" t="s">
        <v>2815</v>
      </c>
      <c r="K7" s="192" t="s">
        <v>300</v>
      </c>
      <c r="L7" s="122" t="s">
        <v>2853</v>
      </c>
      <c r="M7" s="134">
        <v>0</v>
      </c>
      <c r="N7" s="235">
        <v>0</v>
      </c>
      <c r="O7" s="127">
        <v>0</v>
      </c>
      <c r="P7" s="134">
        <v>0</v>
      </c>
      <c r="Q7" s="15" t="s">
        <v>3278</v>
      </c>
    </row>
    <row r="8" spans="1:17" ht="24">
      <c r="A8" s="122" t="s">
        <v>596</v>
      </c>
      <c r="B8" s="122" t="s">
        <v>3032</v>
      </c>
      <c r="C8" s="129" t="s">
        <v>556</v>
      </c>
      <c r="D8" s="122" t="s">
        <v>3033</v>
      </c>
      <c r="E8" s="134">
        <v>10000</v>
      </c>
      <c r="F8" s="235">
        <v>0</v>
      </c>
      <c r="G8" s="127">
        <v>10000</v>
      </c>
      <c r="H8" s="127">
        <v>10000</v>
      </c>
      <c r="I8" s="205" t="s">
        <v>598</v>
      </c>
      <c r="J8" s="122" t="s">
        <v>2816</v>
      </c>
      <c r="K8" s="192" t="s">
        <v>34</v>
      </c>
      <c r="L8" s="122" t="s">
        <v>2854</v>
      </c>
      <c r="M8" s="134">
        <v>0</v>
      </c>
      <c r="N8" s="235">
        <v>0</v>
      </c>
      <c r="O8" s="127">
        <v>0</v>
      </c>
      <c r="P8" s="134">
        <v>0</v>
      </c>
      <c r="Q8" s="15" t="s">
        <v>3278</v>
      </c>
    </row>
    <row r="9" spans="1:17" ht="24">
      <c r="A9" s="160"/>
      <c r="B9" s="160"/>
      <c r="C9" s="32"/>
      <c r="D9" s="32"/>
      <c r="E9" s="32"/>
      <c r="F9" s="32"/>
      <c r="G9" s="32"/>
      <c r="H9" s="32"/>
      <c r="I9" s="208" t="s">
        <v>599</v>
      </c>
      <c r="J9" s="122" t="s">
        <v>2817</v>
      </c>
      <c r="K9" s="197" t="s">
        <v>600</v>
      </c>
      <c r="L9" s="122" t="s">
        <v>2855</v>
      </c>
      <c r="M9" s="220">
        <v>0</v>
      </c>
      <c r="N9" s="259">
        <v>0</v>
      </c>
      <c r="O9" s="259">
        <v>0</v>
      </c>
      <c r="P9" s="134">
        <v>0</v>
      </c>
      <c r="Q9" s="15" t="s">
        <v>3278</v>
      </c>
    </row>
    <row r="10" spans="1:17" ht="15">
      <c r="A10" s="238"/>
      <c r="B10" s="238"/>
      <c r="C10" s="32"/>
      <c r="D10" s="32"/>
      <c r="E10" s="32"/>
      <c r="F10" s="32"/>
      <c r="G10" s="32"/>
      <c r="H10" s="32"/>
      <c r="I10" s="112" t="s">
        <v>43</v>
      </c>
      <c r="J10" s="112"/>
      <c r="K10" s="193" t="s">
        <v>44</v>
      </c>
      <c r="L10" s="193"/>
      <c r="M10" s="211">
        <f>SUM(M6:M9)</f>
        <v>0</v>
      </c>
      <c r="N10" s="211">
        <f t="shared" ref="N10:P10" si="0">SUM(N6:N9)</f>
        <v>0</v>
      </c>
      <c r="O10" s="211">
        <f t="shared" si="0"/>
        <v>0</v>
      </c>
      <c r="P10" s="211">
        <f t="shared" si="0"/>
        <v>0</v>
      </c>
    </row>
    <row r="11" spans="1:17" ht="15">
      <c r="A11" s="184"/>
      <c r="B11" s="184"/>
      <c r="C11" s="154"/>
      <c r="D11" s="154"/>
      <c r="E11" s="154"/>
      <c r="F11" s="123"/>
      <c r="G11" s="123"/>
      <c r="H11" s="123"/>
      <c r="I11" s="192"/>
      <c r="J11" s="192"/>
      <c r="K11" s="114" t="s">
        <v>792</v>
      </c>
      <c r="L11" s="114"/>
      <c r="M11" s="138"/>
      <c r="N11" s="123"/>
      <c r="O11" s="123"/>
      <c r="P11" s="123"/>
    </row>
    <row r="12" spans="1:17" ht="15">
      <c r="A12" s="184"/>
      <c r="B12" s="184"/>
      <c r="C12" s="154"/>
      <c r="D12" s="154"/>
      <c r="E12" s="154"/>
      <c r="F12" s="123"/>
      <c r="G12" s="123"/>
      <c r="H12" s="123"/>
      <c r="I12" s="205" t="s">
        <v>601</v>
      </c>
      <c r="J12" s="122" t="s">
        <v>2821</v>
      </c>
      <c r="K12" s="192" t="s">
        <v>46</v>
      </c>
      <c r="L12" s="122" t="s">
        <v>2858</v>
      </c>
      <c r="M12" s="134">
        <v>6370000</v>
      </c>
      <c r="N12" s="235">
        <v>4135730</v>
      </c>
      <c r="O12" s="134">
        <v>6370000</v>
      </c>
      <c r="P12" s="134">
        <v>6370000</v>
      </c>
      <c r="Q12" t="s">
        <v>3279</v>
      </c>
    </row>
    <row r="13" spans="1:17" ht="24">
      <c r="A13" s="184"/>
      <c r="B13" s="184"/>
      <c r="C13" s="154"/>
      <c r="D13" s="154"/>
      <c r="E13" s="154"/>
      <c r="F13" s="123"/>
      <c r="G13" s="123"/>
      <c r="H13" s="123"/>
      <c r="I13" s="93" t="s">
        <v>2588</v>
      </c>
      <c r="J13" s="122" t="s">
        <v>3053</v>
      </c>
      <c r="K13" s="122" t="s">
        <v>110</v>
      </c>
      <c r="L13" s="122" t="s">
        <v>3054</v>
      </c>
      <c r="M13" s="206">
        <v>1650000</v>
      </c>
      <c r="N13" s="206">
        <v>0</v>
      </c>
      <c r="O13" s="206">
        <v>0</v>
      </c>
      <c r="P13" s="134">
        <v>1650000</v>
      </c>
      <c r="Q13" t="s">
        <v>3279</v>
      </c>
    </row>
    <row r="14" spans="1:17" ht="15">
      <c r="A14" s="184"/>
      <c r="B14" s="184"/>
      <c r="C14" s="254"/>
      <c r="D14" s="254"/>
      <c r="E14" s="254"/>
      <c r="F14" s="242"/>
      <c r="G14" s="242"/>
      <c r="H14" s="123"/>
      <c r="I14" s="205" t="s">
        <v>602</v>
      </c>
      <c r="J14" s="122" t="s">
        <v>2823</v>
      </c>
      <c r="K14" s="192" t="s">
        <v>50</v>
      </c>
      <c r="L14" s="122" t="s">
        <v>2859</v>
      </c>
      <c r="M14" s="134">
        <v>160000</v>
      </c>
      <c r="N14" s="235">
        <v>21538</v>
      </c>
      <c r="O14" s="127">
        <v>50000</v>
      </c>
      <c r="P14" s="134">
        <v>100000</v>
      </c>
      <c r="Q14" t="s">
        <v>3279</v>
      </c>
    </row>
    <row r="15" spans="1:17" ht="24">
      <c r="A15" s="186"/>
      <c r="B15" s="186"/>
      <c r="C15" s="158"/>
      <c r="D15" s="158"/>
      <c r="E15" s="158"/>
      <c r="F15" s="123"/>
      <c r="G15" s="123"/>
      <c r="H15" s="123"/>
      <c r="I15" s="205" t="s">
        <v>603</v>
      </c>
      <c r="J15" s="122" t="s">
        <v>2824</v>
      </c>
      <c r="K15" s="192" t="s">
        <v>52</v>
      </c>
      <c r="L15" s="122" t="s">
        <v>2860</v>
      </c>
      <c r="M15" s="134">
        <v>200000</v>
      </c>
      <c r="N15" s="235">
        <v>6000</v>
      </c>
      <c r="O15" s="127">
        <v>20000</v>
      </c>
      <c r="P15" s="134">
        <v>50000</v>
      </c>
      <c r="Q15" t="s">
        <v>3279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205" t="s">
        <v>604</v>
      </c>
      <c r="J16" s="122" t="s">
        <v>2825</v>
      </c>
      <c r="K16" s="192" t="s">
        <v>54</v>
      </c>
      <c r="L16" s="122" t="s">
        <v>2861</v>
      </c>
      <c r="M16" s="134">
        <v>50000</v>
      </c>
      <c r="N16" s="235">
        <v>0</v>
      </c>
      <c r="O16" s="127">
        <v>10000</v>
      </c>
      <c r="P16" s="134">
        <v>50000</v>
      </c>
      <c r="Q16" t="s">
        <v>3279</v>
      </c>
    </row>
    <row r="17" spans="1:17" ht="24">
      <c r="A17" s="184"/>
      <c r="B17" s="184"/>
      <c r="C17" s="154"/>
      <c r="D17" s="154"/>
      <c r="E17" s="154"/>
      <c r="F17" s="123"/>
      <c r="G17" s="123"/>
      <c r="H17" s="123"/>
      <c r="I17" s="205" t="s">
        <v>605</v>
      </c>
      <c r="J17" s="122" t="s">
        <v>2826</v>
      </c>
      <c r="K17" s="192" t="s">
        <v>2235</v>
      </c>
      <c r="L17" s="122" t="s">
        <v>2862</v>
      </c>
      <c r="M17" s="134">
        <v>50000</v>
      </c>
      <c r="N17" s="235">
        <v>43704</v>
      </c>
      <c r="O17" s="127">
        <v>70000</v>
      </c>
      <c r="P17" s="134">
        <v>70000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18"/>
      <c r="H18" s="126"/>
      <c r="I18" s="205" t="s">
        <v>606</v>
      </c>
      <c r="J18" s="122" t="s">
        <v>2827</v>
      </c>
      <c r="K18" s="192" t="s">
        <v>210</v>
      </c>
      <c r="L18" s="122" t="s">
        <v>2863</v>
      </c>
      <c r="M18" s="134">
        <v>10000</v>
      </c>
      <c r="N18" s="235">
        <v>8000</v>
      </c>
      <c r="O18" s="127">
        <v>10000</v>
      </c>
      <c r="P18" s="134">
        <v>20000</v>
      </c>
      <c r="Q18" t="s">
        <v>3279</v>
      </c>
    </row>
    <row r="19" spans="1:17" ht="15">
      <c r="A19" s="159"/>
      <c r="B19" s="159"/>
      <c r="C19" s="118"/>
      <c r="D19" s="118"/>
      <c r="E19" s="118"/>
      <c r="F19" s="118"/>
      <c r="G19" s="118"/>
      <c r="H19" s="126"/>
      <c r="I19" s="205" t="s">
        <v>607</v>
      </c>
      <c r="J19" s="122" t="s">
        <v>2828</v>
      </c>
      <c r="K19" s="192" t="s">
        <v>60</v>
      </c>
      <c r="L19" s="122" t="s">
        <v>2864</v>
      </c>
      <c r="M19" s="134">
        <v>50000</v>
      </c>
      <c r="N19" s="235">
        <v>20059</v>
      </c>
      <c r="O19" s="127">
        <v>30000</v>
      </c>
      <c r="P19" s="134">
        <v>50000</v>
      </c>
      <c r="Q19" t="s">
        <v>3279</v>
      </c>
    </row>
    <row r="20" spans="1:17" ht="15">
      <c r="A20" s="128"/>
      <c r="B20" s="128"/>
      <c r="C20" s="129"/>
      <c r="D20" s="129"/>
      <c r="E20" s="129"/>
      <c r="F20" s="123"/>
      <c r="G20" s="118"/>
      <c r="H20" s="123"/>
      <c r="I20" s="205" t="s">
        <v>608</v>
      </c>
      <c r="J20" s="122" t="s">
        <v>2974</v>
      </c>
      <c r="K20" s="192" t="s">
        <v>212</v>
      </c>
      <c r="L20" s="122" t="s">
        <v>2975</v>
      </c>
      <c r="M20" s="134">
        <v>10000</v>
      </c>
      <c r="N20" s="235">
        <v>3679</v>
      </c>
      <c r="O20" s="127">
        <v>10000</v>
      </c>
      <c r="P20" s="134">
        <v>10000</v>
      </c>
      <c r="Q20" t="s">
        <v>3279</v>
      </c>
    </row>
    <row r="21" spans="1:17" ht="15">
      <c r="A21" s="128"/>
      <c r="B21" s="128"/>
      <c r="C21" s="129"/>
      <c r="D21" s="129"/>
      <c r="E21" s="129"/>
      <c r="F21" s="123"/>
      <c r="G21" s="118"/>
      <c r="H21" s="123"/>
      <c r="I21" s="205" t="s">
        <v>609</v>
      </c>
      <c r="J21" s="122" t="s">
        <v>2829</v>
      </c>
      <c r="K21" s="192" t="s">
        <v>62</v>
      </c>
      <c r="L21" s="122" t="s">
        <v>2865</v>
      </c>
      <c r="M21" s="134">
        <v>10000</v>
      </c>
      <c r="N21" s="235">
        <v>4600</v>
      </c>
      <c r="O21" s="127">
        <v>10000</v>
      </c>
      <c r="P21" s="134">
        <v>10000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32"/>
      <c r="H22" s="32"/>
      <c r="I22" s="205" t="s">
        <v>610</v>
      </c>
      <c r="J22" s="122" t="s">
        <v>2830</v>
      </c>
      <c r="K22" s="192" t="s">
        <v>64</v>
      </c>
      <c r="L22" s="122" t="s">
        <v>2866</v>
      </c>
      <c r="M22" s="134">
        <v>50000</v>
      </c>
      <c r="N22" s="235">
        <v>0</v>
      </c>
      <c r="O22" s="127">
        <v>10000</v>
      </c>
      <c r="P22" s="134">
        <v>50000</v>
      </c>
      <c r="Q22" t="s">
        <v>3279</v>
      </c>
    </row>
    <row r="23" spans="1:17" ht="24">
      <c r="A23" s="160"/>
      <c r="B23" s="160"/>
      <c r="C23" s="32"/>
      <c r="D23" s="32"/>
      <c r="E23" s="32"/>
      <c r="F23" s="32"/>
      <c r="G23" s="126"/>
      <c r="H23" s="32"/>
      <c r="I23" s="205" t="s">
        <v>611</v>
      </c>
      <c r="J23" s="122" t="s">
        <v>2831</v>
      </c>
      <c r="K23" s="192" t="s">
        <v>66</v>
      </c>
      <c r="L23" s="122" t="s">
        <v>2867</v>
      </c>
      <c r="M23" s="134">
        <v>100000</v>
      </c>
      <c r="N23" s="235">
        <v>64424</v>
      </c>
      <c r="O23" s="127">
        <v>100000</v>
      </c>
      <c r="P23" s="134">
        <v>100000</v>
      </c>
      <c r="Q23" t="s">
        <v>3279</v>
      </c>
    </row>
    <row r="24" spans="1:17" ht="24">
      <c r="A24" s="160"/>
      <c r="B24" s="160"/>
      <c r="C24" s="32"/>
      <c r="D24" s="32"/>
      <c r="E24" s="32"/>
      <c r="F24" s="32"/>
      <c r="G24" s="126"/>
      <c r="H24" s="32"/>
      <c r="I24" s="205" t="s">
        <v>612</v>
      </c>
      <c r="J24" s="122" t="s">
        <v>2832</v>
      </c>
      <c r="K24" s="192" t="s">
        <v>613</v>
      </c>
      <c r="L24" s="122" t="s">
        <v>2868</v>
      </c>
      <c r="M24" s="134">
        <v>20000</v>
      </c>
      <c r="N24" s="235">
        <v>5000</v>
      </c>
      <c r="O24" s="127">
        <v>20000</v>
      </c>
      <c r="P24" s="134">
        <v>20000</v>
      </c>
      <c r="Q24" t="s">
        <v>3279</v>
      </c>
    </row>
    <row r="25" spans="1:17" ht="15">
      <c r="A25" s="160"/>
      <c r="B25" s="160"/>
      <c r="C25" s="32"/>
      <c r="D25" s="32"/>
      <c r="E25" s="32"/>
      <c r="F25" s="32"/>
      <c r="G25" s="32"/>
      <c r="H25" s="32"/>
      <c r="I25" s="205" t="s">
        <v>614</v>
      </c>
      <c r="J25" s="122" t="s">
        <v>2834</v>
      </c>
      <c r="K25" s="192" t="s">
        <v>72</v>
      </c>
      <c r="L25" s="122" t="s">
        <v>2869</v>
      </c>
      <c r="M25" s="235">
        <v>50000</v>
      </c>
      <c r="N25" s="235">
        <v>34446</v>
      </c>
      <c r="O25" s="235">
        <v>50000</v>
      </c>
      <c r="P25" s="134">
        <v>100000</v>
      </c>
      <c r="Q25" t="s">
        <v>3279</v>
      </c>
    </row>
    <row r="26" spans="1:17" ht="24">
      <c r="A26" s="160"/>
      <c r="B26" s="160"/>
      <c r="C26" s="32"/>
      <c r="D26" s="32"/>
      <c r="E26" s="32"/>
      <c r="F26" s="32"/>
      <c r="G26" s="32"/>
      <c r="H26" s="32"/>
      <c r="I26" s="205" t="s">
        <v>615</v>
      </c>
      <c r="J26" s="122" t="s">
        <v>2836</v>
      </c>
      <c r="K26" s="192" t="s">
        <v>76</v>
      </c>
      <c r="L26" s="122" t="s">
        <v>2871</v>
      </c>
      <c r="M26" s="134">
        <v>50000</v>
      </c>
      <c r="N26" s="235">
        <v>0</v>
      </c>
      <c r="O26" s="127">
        <v>10000</v>
      </c>
      <c r="P26" s="134">
        <v>10000</v>
      </c>
      <c r="Q26" t="s">
        <v>3279</v>
      </c>
    </row>
    <row r="27" spans="1:17" ht="15">
      <c r="A27" s="160"/>
      <c r="B27" s="160"/>
      <c r="C27" s="130"/>
      <c r="D27" s="130"/>
      <c r="E27" s="130"/>
      <c r="F27" s="130"/>
      <c r="G27" s="130"/>
      <c r="H27" s="32"/>
      <c r="I27" s="205" t="s">
        <v>616</v>
      </c>
      <c r="J27" s="122" t="s">
        <v>2837</v>
      </c>
      <c r="K27" s="192" t="s">
        <v>78</v>
      </c>
      <c r="L27" s="122" t="s">
        <v>78</v>
      </c>
      <c r="M27" s="134">
        <v>100000</v>
      </c>
      <c r="N27" s="235">
        <v>31714</v>
      </c>
      <c r="O27" s="127">
        <v>50000</v>
      </c>
      <c r="P27" s="134">
        <v>100000</v>
      </c>
      <c r="Q27" t="s">
        <v>3279</v>
      </c>
    </row>
    <row r="28" spans="1:17" ht="15">
      <c r="A28" s="160"/>
      <c r="B28" s="160"/>
      <c r="C28" s="32"/>
      <c r="D28" s="32"/>
      <c r="E28" s="32"/>
      <c r="F28" s="32"/>
      <c r="G28" s="32"/>
      <c r="H28" s="32"/>
      <c r="I28" s="205" t="s">
        <v>617</v>
      </c>
      <c r="J28" s="122" t="s">
        <v>2898</v>
      </c>
      <c r="K28" s="192" t="s">
        <v>79</v>
      </c>
      <c r="L28" s="122" t="s">
        <v>2899</v>
      </c>
      <c r="M28" s="134">
        <v>10000</v>
      </c>
      <c r="N28" s="235">
        <v>0</v>
      </c>
      <c r="O28" s="127">
        <v>10000</v>
      </c>
      <c r="P28" s="134">
        <v>10000</v>
      </c>
      <c r="Q28" t="s">
        <v>3279</v>
      </c>
    </row>
    <row r="29" spans="1:17" ht="24">
      <c r="A29" s="160"/>
      <c r="B29" s="160"/>
      <c r="C29" s="32"/>
      <c r="D29" s="32"/>
      <c r="E29" s="32"/>
      <c r="F29" s="32"/>
      <c r="G29" s="32"/>
      <c r="H29" s="32"/>
      <c r="I29" s="205" t="s">
        <v>618</v>
      </c>
      <c r="J29" s="122" t="s">
        <v>2838</v>
      </c>
      <c r="K29" s="192" t="s">
        <v>81</v>
      </c>
      <c r="L29" s="122" t="s">
        <v>2872</v>
      </c>
      <c r="M29" s="134">
        <v>50000</v>
      </c>
      <c r="N29" s="235">
        <v>0</v>
      </c>
      <c r="O29" s="127">
        <v>10000</v>
      </c>
      <c r="P29" s="134">
        <v>150000</v>
      </c>
      <c r="Q29" t="s">
        <v>3279</v>
      </c>
    </row>
    <row r="30" spans="1:17" ht="15">
      <c r="A30" s="160"/>
      <c r="B30" s="160"/>
      <c r="C30" s="32"/>
      <c r="D30" s="32"/>
      <c r="E30" s="32"/>
      <c r="F30" s="32"/>
      <c r="G30" s="32"/>
      <c r="H30" s="32"/>
      <c r="I30" s="136" t="s">
        <v>619</v>
      </c>
      <c r="J30" s="122" t="s">
        <v>2840</v>
      </c>
      <c r="K30" s="32" t="s">
        <v>85</v>
      </c>
      <c r="L30" s="122" t="s">
        <v>2874</v>
      </c>
      <c r="M30" s="235">
        <v>50000</v>
      </c>
      <c r="N30" s="235">
        <v>0</v>
      </c>
      <c r="O30" s="235">
        <v>10000</v>
      </c>
      <c r="P30" s="134">
        <v>50000</v>
      </c>
      <c r="Q30" t="s">
        <v>3279</v>
      </c>
    </row>
    <row r="31" spans="1:17" ht="24">
      <c r="A31" s="160"/>
      <c r="B31" s="160"/>
      <c r="C31" s="32"/>
      <c r="D31" s="32"/>
      <c r="E31" s="32"/>
      <c r="F31" s="130"/>
      <c r="G31" s="130"/>
      <c r="H31" s="131"/>
      <c r="I31" s="205" t="s">
        <v>620</v>
      </c>
      <c r="J31" s="122" t="s">
        <v>2939</v>
      </c>
      <c r="K31" s="192" t="s">
        <v>578</v>
      </c>
      <c r="L31" s="122" t="s">
        <v>2940</v>
      </c>
      <c r="M31" s="134">
        <v>50000</v>
      </c>
      <c r="N31" s="235">
        <v>381</v>
      </c>
      <c r="O31" s="127">
        <v>10000</v>
      </c>
      <c r="P31" s="134">
        <v>10000</v>
      </c>
      <c r="Q31" t="s">
        <v>3279</v>
      </c>
    </row>
    <row r="32" spans="1:17" ht="15">
      <c r="A32" s="160"/>
      <c r="B32" s="160"/>
      <c r="C32" s="32"/>
      <c r="D32" s="32"/>
      <c r="E32" s="32"/>
      <c r="F32" s="32"/>
      <c r="G32" s="32"/>
      <c r="H32" s="32"/>
      <c r="I32" s="205" t="s">
        <v>621</v>
      </c>
      <c r="J32" s="122" t="s">
        <v>2842</v>
      </c>
      <c r="K32" s="192" t="s">
        <v>580</v>
      </c>
      <c r="L32" s="122" t="s">
        <v>2875</v>
      </c>
      <c r="M32" s="235">
        <v>250000</v>
      </c>
      <c r="N32" s="235">
        <v>45685</v>
      </c>
      <c r="O32" s="235">
        <v>100000</v>
      </c>
      <c r="P32" s="134">
        <v>250000</v>
      </c>
      <c r="Q32" t="s">
        <v>3279</v>
      </c>
    </row>
    <row r="33" spans="1:17" ht="24">
      <c r="A33" s="160"/>
      <c r="B33" s="160"/>
      <c r="C33" s="32"/>
      <c r="D33" s="32"/>
      <c r="E33" s="32"/>
      <c r="F33" s="32"/>
      <c r="G33" s="32"/>
      <c r="H33" s="32"/>
      <c r="I33" s="93" t="s">
        <v>622</v>
      </c>
      <c r="J33" s="122" t="s">
        <v>3027</v>
      </c>
      <c r="K33" s="32" t="s">
        <v>548</v>
      </c>
      <c r="L33" s="122" t="s">
        <v>3028</v>
      </c>
      <c r="M33" s="235">
        <v>200000</v>
      </c>
      <c r="N33" s="235">
        <v>162071</v>
      </c>
      <c r="O33" s="235">
        <v>300000</v>
      </c>
      <c r="P33" s="134">
        <v>250000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2"/>
      <c r="H34" s="32"/>
      <c r="I34" s="93" t="s">
        <v>623</v>
      </c>
      <c r="J34" s="122" t="s">
        <v>3034</v>
      </c>
      <c r="K34" s="32" t="s">
        <v>583</v>
      </c>
      <c r="L34" s="122" t="s">
        <v>2683</v>
      </c>
      <c r="M34" s="235">
        <v>150000</v>
      </c>
      <c r="N34" s="235">
        <v>84759</v>
      </c>
      <c r="O34" s="235">
        <v>150000</v>
      </c>
      <c r="P34" s="134">
        <v>150000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93" t="s">
        <v>624</v>
      </c>
      <c r="J35" s="122" t="s">
        <v>2924</v>
      </c>
      <c r="K35" s="32" t="s">
        <v>180</v>
      </c>
      <c r="L35" s="122" t="s">
        <v>180</v>
      </c>
      <c r="M35" s="235">
        <v>10000</v>
      </c>
      <c r="N35" s="235">
        <v>0</v>
      </c>
      <c r="O35" s="235">
        <v>10000</v>
      </c>
      <c r="P35" s="134">
        <v>10000</v>
      </c>
      <c r="Q35" t="s">
        <v>3279</v>
      </c>
    </row>
    <row r="36" spans="1:17" ht="17.45" customHeight="1">
      <c r="A36" s="160"/>
      <c r="B36" s="160"/>
      <c r="C36" s="32"/>
      <c r="D36" s="32"/>
      <c r="E36" s="32"/>
      <c r="F36" s="32"/>
      <c r="G36" s="32"/>
      <c r="H36" s="32"/>
      <c r="I36" s="93" t="s">
        <v>625</v>
      </c>
      <c r="J36" s="122" t="s">
        <v>2964</v>
      </c>
      <c r="K36" s="93" t="s">
        <v>350</v>
      </c>
      <c r="L36" s="122" t="s">
        <v>350</v>
      </c>
      <c r="M36" s="235">
        <v>100000</v>
      </c>
      <c r="N36" s="235">
        <v>56250</v>
      </c>
      <c r="O36" s="235">
        <v>100000</v>
      </c>
      <c r="P36" s="134">
        <v>150000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2"/>
      <c r="H37" s="32"/>
      <c r="I37" s="93" t="s">
        <v>626</v>
      </c>
      <c r="J37" s="122" t="s">
        <v>2965</v>
      </c>
      <c r="K37" s="122" t="s">
        <v>352</v>
      </c>
      <c r="L37" s="122" t="s">
        <v>352</v>
      </c>
      <c r="M37" s="119">
        <v>30000</v>
      </c>
      <c r="N37" s="206">
        <v>16200</v>
      </c>
      <c r="O37" s="127">
        <v>30000</v>
      </c>
      <c r="P37" s="134">
        <v>50000</v>
      </c>
      <c r="Q37" t="s">
        <v>3279</v>
      </c>
    </row>
    <row r="38" spans="1:17" ht="17.45" customHeight="1">
      <c r="A38" s="160"/>
      <c r="B38" s="160"/>
      <c r="C38" s="32"/>
      <c r="D38" s="32"/>
      <c r="E38" s="32"/>
      <c r="F38" s="32"/>
      <c r="G38" s="32"/>
      <c r="H38" s="32"/>
      <c r="I38" s="93" t="s">
        <v>627</v>
      </c>
      <c r="J38" s="122" t="s">
        <v>2988</v>
      </c>
      <c r="K38" s="122" t="s">
        <v>427</v>
      </c>
      <c r="L38" s="122" t="s">
        <v>427</v>
      </c>
      <c r="M38" s="119">
        <v>10000</v>
      </c>
      <c r="N38" s="206">
        <v>16969</v>
      </c>
      <c r="O38" s="127">
        <v>30000</v>
      </c>
      <c r="P38" s="134">
        <v>30000</v>
      </c>
      <c r="Q38" t="s">
        <v>3279</v>
      </c>
    </row>
    <row r="39" spans="1:17" ht="17.45" customHeight="1">
      <c r="A39" s="160"/>
      <c r="B39" s="160"/>
      <c r="C39" s="32"/>
      <c r="D39" s="32"/>
      <c r="E39" s="32"/>
      <c r="F39" s="32"/>
      <c r="G39" s="32"/>
      <c r="H39" s="32"/>
      <c r="I39" s="93" t="s">
        <v>628</v>
      </c>
      <c r="J39" s="122" t="s">
        <v>2938</v>
      </c>
      <c r="K39" s="122" t="s">
        <v>224</v>
      </c>
      <c r="L39" s="122" t="s">
        <v>707</v>
      </c>
      <c r="M39" s="119">
        <v>10000</v>
      </c>
      <c r="N39" s="206">
        <v>0</v>
      </c>
      <c r="O39" s="127">
        <v>10000</v>
      </c>
      <c r="P39" s="134">
        <v>10000</v>
      </c>
      <c r="Q39" t="s">
        <v>3279</v>
      </c>
    </row>
    <row r="40" spans="1:17" ht="17.45" customHeight="1">
      <c r="A40" s="160"/>
      <c r="B40" s="160"/>
      <c r="C40" s="32"/>
      <c r="D40" s="32"/>
      <c r="E40" s="32"/>
      <c r="F40" s="32"/>
      <c r="G40" s="32"/>
      <c r="H40" s="32"/>
      <c r="I40" s="93" t="s">
        <v>629</v>
      </c>
      <c r="J40" s="122" t="s">
        <v>2819</v>
      </c>
      <c r="K40" s="122" t="s">
        <v>630</v>
      </c>
      <c r="L40" s="122" t="s">
        <v>2819</v>
      </c>
      <c r="M40" s="134">
        <v>0</v>
      </c>
      <c r="N40" s="206">
        <v>0</v>
      </c>
      <c r="O40" s="127">
        <v>0</v>
      </c>
      <c r="P40" s="134">
        <v>0</v>
      </c>
      <c r="Q40" t="s">
        <v>3279</v>
      </c>
    </row>
    <row r="41" spans="1:17" ht="17.45" customHeight="1">
      <c r="A41" s="160"/>
      <c r="B41" s="160"/>
      <c r="C41" s="32"/>
      <c r="D41" s="32"/>
      <c r="E41" s="32"/>
      <c r="F41" s="32"/>
      <c r="G41" s="32"/>
      <c r="H41" s="32"/>
      <c r="I41" s="161" t="s">
        <v>111</v>
      </c>
      <c r="J41" s="161"/>
      <c r="K41" s="99" t="s">
        <v>112</v>
      </c>
      <c r="L41" s="99"/>
      <c r="M41" s="211">
        <f>SUM(M12:M40)</f>
        <v>9850000</v>
      </c>
      <c r="N41" s="211">
        <f t="shared" ref="N41:P41" si="1">SUM(N12:N40)</f>
        <v>4761209</v>
      </c>
      <c r="O41" s="211">
        <f t="shared" si="1"/>
        <v>7590000</v>
      </c>
      <c r="P41" s="211">
        <f t="shared" si="1"/>
        <v>9880000</v>
      </c>
    </row>
    <row r="42" spans="1:17" ht="17.45" customHeight="1">
      <c r="A42" s="160"/>
      <c r="B42" s="160"/>
      <c r="C42" s="32"/>
      <c r="D42" s="32"/>
      <c r="E42" s="32"/>
      <c r="F42" s="32"/>
      <c r="G42" s="32"/>
      <c r="H42" s="32"/>
      <c r="I42" s="267"/>
      <c r="J42" s="267"/>
      <c r="K42" s="46"/>
      <c r="L42" s="46"/>
      <c r="M42" s="638"/>
      <c r="N42" s="307"/>
      <c r="O42" s="307"/>
      <c r="P42" s="307"/>
    </row>
    <row r="43" spans="1:17" ht="17.45" customHeight="1">
      <c r="A43" s="160"/>
      <c r="B43" s="160"/>
      <c r="C43" s="32"/>
      <c r="D43" s="32"/>
      <c r="E43" s="32"/>
      <c r="F43" s="32"/>
      <c r="G43" s="32"/>
      <c r="H43" s="32"/>
      <c r="I43" s="209"/>
      <c r="J43" s="209"/>
      <c r="K43" s="30"/>
      <c r="L43" s="30"/>
      <c r="M43" s="223"/>
      <c r="N43" s="223"/>
      <c r="O43" s="223"/>
      <c r="P43" s="223"/>
    </row>
    <row r="44" spans="1:17" ht="17.45" customHeight="1">
      <c r="A44" s="210"/>
      <c r="B44" s="210"/>
      <c r="C44" s="255" t="s">
        <v>201</v>
      </c>
      <c r="D44" s="255"/>
      <c r="E44" s="311">
        <f>SUM(E5:E43)</f>
        <v>80000</v>
      </c>
      <c r="F44" s="311">
        <f t="shared" ref="F44:H44" si="2">SUM(F5:F43)</f>
        <v>0</v>
      </c>
      <c r="G44" s="311">
        <f t="shared" si="2"/>
        <v>30000</v>
      </c>
      <c r="H44" s="311">
        <f t="shared" si="2"/>
        <v>30000</v>
      </c>
      <c r="I44" s="109"/>
      <c r="J44" s="109"/>
      <c r="K44" s="255" t="s">
        <v>113</v>
      </c>
      <c r="L44" s="255"/>
      <c r="M44" s="278">
        <f>M10+M41</f>
        <v>9850000</v>
      </c>
      <c r="N44" s="278">
        <f t="shared" ref="N44:P44" si="3">N10+N41</f>
        <v>4761209</v>
      </c>
      <c r="O44" s="278">
        <f t="shared" si="3"/>
        <v>7590000</v>
      </c>
      <c r="P44" s="278">
        <f t="shared" si="3"/>
        <v>9880000</v>
      </c>
    </row>
    <row r="45" spans="1:17" ht="13.15" customHeight="1">
      <c r="A45" s="199"/>
      <c r="B45" s="199"/>
      <c r="C45" s="31"/>
      <c r="D45" s="31"/>
      <c r="E45" s="31"/>
      <c r="F45" s="218"/>
      <c r="G45" s="31"/>
      <c r="H45" s="53"/>
      <c r="I45" s="111" t="s">
        <v>2186</v>
      </c>
      <c r="J45" s="613"/>
      <c r="K45" s="38"/>
      <c r="L45" s="38"/>
      <c r="M45" s="628"/>
      <c r="N45" s="629"/>
      <c r="O45" s="629"/>
      <c r="P45" s="630"/>
    </row>
    <row r="46" spans="1:17" s="3" customFormat="1" ht="17.45" customHeight="1">
      <c r="A46" s="199"/>
      <c r="B46" s="199"/>
      <c r="C46" s="31"/>
      <c r="D46" s="31"/>
      <c r="E46" s="31"/>
      <c r="F46" s="31"/>
      <c r="G46" s="31"/>
      <c r="H46" s="31"/>
      <c r="I46" s="245"/>
      <c r="J46" s="245"/>
      <c r="K46" s="232"/>
      <c r="L46" s="232"/>
      <c r="M46" s="631"/>
      <c r="N46" s="632"/>
      <c r="O46" s="632"/>
      <c r="P46" s="633"/>
      <c r="Q46" s="39"/>
    </row>
    <row r="47" spans="1:17" s="3" customFormat="1" ht="15">
      <c r="A47" s="199"/>
      <c r="B47" s="199"/>
      <c r="C47" s="31"/>
      <c r="D47" s="31"/>
      <c r="E47" s="31"/>
      <c r="F47" s="31"/>
      <c r="G47" s="31"/>
      <c r="H47" s="31"/>
      <c r="I47" s="244"/>
      <c r="J47" s="244"/>
      <c r="K47" s="31"/>
      <c r="L47" s="31"/>
      <c r="M47" s="199"/>
      <c r="N47" s="199"/>
      <c r="O47" s="199"/>
      <c r="P47" s="199"/>
    </row>
    <row r="48" spans="1:17" s="3" customFormat="1" ht="15">
      <c r="A48" s="199"/>
      <c r="B48" s="199"/>
      <c r="C48" s="31"/>
      <c r="D48" s="31"/>
      <c r="E48" s="31"/>
      <c r="F48" s="31"/>
      <c r="G48" s="31"/>
      <c r="H48" s="31"/>
      <c r="I48" s="245"/>
      <c r="J48" s="245"/>
      <c r="K48" s="53"/>
      <c r="L48" s="53"/>
      <c r="M48" s="61"/>
      <c r="N48" s="61"/>
      <c r="O48" s="61"/>
      <c r="P48" s="61"/>
    </row>
    <row r="49" spans="1:16" s="3" customFormat="1" ht="15">
      <c r="A49" s="199"/>
      <c r="B49" s="199"/>
      <c r="C49" s="31"/>
      <c r="D49" s="31"/>
      <c r="E49" s="31"/>
      <c r="F49" s="31"/>
      <c r="G49" s="31"/>
      <c r="H49" s="31"/>
      <c r="I49" s="246"/>
      <c r="J49" s="246"/>
      <c r="K49" s="232"/>
      <c r="L49" s="232"/>
      <c r="M49" s="631"/>
      <c r="N49" s="261"/>
      <c r="O49" s="634"/>
      <c r="P49" s="261"/>
    </row>
    <row r="50" spans="1:16" s="3" customFormat="1" ht="15">
      <c r="A50" s="199"/>
      <c r="B50" s="199"/>
      <c r="C50" s="31"/>
      <c r="D50" s="31"/>
      <c r="E50" s="31"/>
      <c r="F50" s="31"/>
      <c r="G50" s="31"/>
      <c r="H50" s="31"/>
      <c r="I50" s="246"/>
      <c r="J50" s="246"/>
      <c r="K50" s="232"/>
      <c r="L50" s="232"/>
      <c r="M50" s="631"/>
      <c r="N50" s="261"/>
      <c r="O50" s="634"/>
      <c r="P50" s="261"/>
    </row>
    <row r="51" spans="1:16" s="3" customFormat="1" ht="15">
      <c r="A51" s="199"/>
      <c r="B51" s="199"/>
      <c r="C51" s="31"/>
      <c r="D51" s="31"/>
      <c r="E51" s="31"/>
      <c r="F51" s="31"/>
      <c r="G51" s="31"/>
      <c r="H51" s="31"/>
      <c r="I51" s="246"/>
      <c r="J51" s="246"/>
      <c r="K51" s="232"/>
      <c r="L51" s="232"/>
      <c r="M51" s="631"/>
      <c r="N51" s="261"/>
      <c r="O51" s="634"/>
      <c r="P51" s="261"/>
    </row>
    <row r="52" spans="1:16" s="3" customFormat="1" ht="15">
      <c r="A52" s="199"/>
      <c r="B52" s="199"/>
      <c r="C52" s="31"/>
      <c r="D52" s="31"/>
      <c r="E52" s="31"/>
      <c r="F52" s="31"/>
      <c r="G52" s="31"/>
      <c r="H52" s="31"/>
      <c r="I52" s="249"/>
      <c r="J52" s="249"/>
      <c r="K52" s="232"/>
      <c r="L52" s="232"/>
      <c r="M52" s="631"/>
      <c r="N52" s="261"/>
      <c r="O52" s="634"/>
      <c r="P52" s="261"/>
    </row>
    <row r="53" spans="1:16" s="3" customFormat="1" ht="15">
      <c r="A53" s="199"/>
      <c r="B53" s="199"/>
      <c r="C53" s="31"/>
      <c r="D53" s="31"/>
      <c r="E53" s="31"/>
      <c r="F53" s="31"/>
      <c r="G53" s="31"/>
      <c r="H53" s="31"/>
      <c r="I53" s="249"/>
      <c r="J53" s="249"/>
      <c r="K53" s="232"/>
      <c r="L53" s="232"/>
      <c r="M53" s="631"/>
      <c r="N53" s="261"/>
      <c r="O53" s="634"/>
      <c r="P53" s="261"/>
    </row>
    <row r="54" spans="1:16" s="3" customFormat="1" ht="15">
      <c r="A54" s="199"/>
      <c r="B54" s="199"/>
      <c r="C54" s="31"/>
      <c r="D54" s="31"/>
      <c r="E54" s="31"/>
      <c r="F54" s="31"/>
      <c r="G54" s="31"/>
      <c r="H54" s="31"/>
      <c r="I54" s="249"/>
      <c r="J54" s="249"/>
      <c r="K54" s="232"/>
      <c r="L54" s="232"/>
      <c r="M54" s="631"/>
      <c r="N54" s="261"/>
      <c r="O54" s="634"/>
      <c r="P54" s="635"/>
    </row>
    <row r="55" spans="1:16" s="3" customFormat="1" ht="15">
      <c r="A55" s="199"/>
      <c r="B55" s="199"/>
      <c r="C55" s="31"/>
      <c r="D55" s="31"/>
      <c r="E55" s="31"/>
      <c r="F55" s="31"/>
      <c r="G55" s="31"/>
      <c r="H55" s="31"/>
      <c r="I55" s="232"/>
      <c r="J55" s="232"/>
      <c r="K55" s="250"/>
      <c r="L55" s="250"/>
      <c r="M55" s="631"/>
      <c r="N55" s="636"/>
      <c r="O55" s="632"/>
      <c r="P55" s="636"/>
    </row>
    <row r="56" spans="1:16" s="3" customFormat="1" ht="15">
      <c r="A56" s="199"/>
      <c r="B56" s="199"/>
      <c r="C56" s="31"/>
      <c r="D56" s="31"/>
      <c r="E56" s="31"/>
      <c r="F56" s="31"/>
      <c r="G56" s="31"/>
      <c r="H56" s="31"/>
      <c r="I56" s="232"/>
      <c r="J56" s="232"/>
      <c r="K56" s="250"/>
      <c r="L56" s="250"/>
      <c r="M56" s="631"/>
      <c r="N56" s="636"/>
      <c r="O56" s="632"/>
      <c r="P56" s="636"/>
    </row>
    <row r="57" spans="1:16" s="3" customFormat="1" ht="15">
      <c r="A57" s="199"/>
      <c r="B57" s="199"/>
      <c r="C57" s="31"/>
      <c r="D57" s="31"/>
      <c r="E57" s="31"/>
      <c r="F57" s="31"/>
      <c r="G57" s="31"/>
      <c r="H57" s="132"/>
      <c r="I57" s="232"/>
      <c r="J57" s="232"/>
      <c r="K57" s="250"/>
      <c r="L57" s="250"/>
      <c r="M57" s="631"/>
      <c r="N57" s="636"/>
      <c r="O57" s="632"/>
      <c r="P57" s="636"/>
    </row>
    <row r="58" spans="1:16" s="3" customFormat="1" ht="15">
      <c r="A58" s="199"/>
      <c r="B58" s="199"/>
      <c r="C58" s="31"/>
      <c r="D58" s="31"/>
      <c r="E58" s="31"/>
      <c r="F58" s="31"/>
      <c r="G58" s="31"/>
      <c r="H58" s="31"/>
      <c r="I58" s="249"/>
      <c r="J58" s="249"/>
      <c r="K58" s="251"/>
      <c r="L58" s="251"/>
      <c r="M58" s="462"/>
      <c r="N58" s="637"/>
      <c r="O58" s="637"/>
      <c r="P58" s="637"/>
    </row>
    <row r="59" spans="1:16" s="3" customFormat="1" ht="15">
      <c r="A59" s="199"/>
      <c r="B59" s="199"/>
      <c r="C59" s="31"/>
      <c r="D59" s="31"/>
      <c r="E59" s="31"/>
      <c r="F59" s="31"/>
      <c r="G59" s="31"/>
      <c r="H59" s="31"/>
      <c r="I59" s="249"/>
      <c r="J59" s="249"/>
      <c r="K59" s="251"/>
      <c r="L59" s="251"/>
      <c r="M59" s="462"/>
      <c r="N59" s="637"/>
      <c r="O59" s="637"/>
      <c r="P59" s="637"/>
    </row>
    <row r="60" spans="1:16" s="3" customFormat="1" ht="15">
      <c r="A60" s="199"/>
      <c r="B60" s="199"/>
      <c r="C60" s="31"/>
      <c r="D60" s="31"/>
      <c r="E60" s="31"/>
      <c r="F60" s="31"/>
      <c r="G60" s="31"/>
      <c r="H60" s="31"/>
      <c r="I60" s="245"/>
      <c r="J60" s="245"/>
      <c r="K60" s="31"/>
      <c r="L60" s="31"/>
      <c r="M60" s="199"/>
      <c r="N60" s="199"/>
      <c r="O60" s="199"/>
      <c r="P60" s="199"/>
    </row>
    <row r="61" spans="1:16" s="3" customFormat="1" ht="15">
      <c r="A61" s="199"/>
      <c r="B61" s="199"/>
      <c r="C61" s="31"/>
      <c r="D61" s="31"/>
      <c r="E61" s="31"/>
      <c r="F61" s="31"/>
      <c r="G61" s="31"/>
      <c r="H61" s="31"/>
      <c r="I61" s="245"/>
      <c r="J61" s="245"/>
      <c r="K61" s="31"/>
      <c r="L61" s="31"/>
      <c r="M61" s="199"/>
      <c r="N61" s="199"/>
      <c r="O61" s="199"/>
      <c r="P61" s="199"/>
    </row>
    <row r="62" spans="1:16" s="3" customFormat="1" ht="15">
      <c r="A62" s="199"/>
      <c r="B62" s="199"/>
      <c r="C62" s="31"/>
      <c r="D62" s="31"/>
      <c r="E62" s="31"/>
      <c r="F62" s="31"/>
      <c r="G62" s="31"/>
      <c r="H62" s="31"/>
      <c r="I62" s="245"/>
      <c r="J62" s="245"/>
      <c r="K62" s="31"/>
      <c r="L62" s="31"/>
      <c r="M62" s="199"/>
      <c r="N62" s="199"/>
      <c r="O62" s="199"/>
      <c r="P62" s="199"/>
    </row>
    <row r="63" spans="1:16" s="3" customFormat="1" ht="15">
      <c r="A63" s="199"/>
      <c r="B63" s="199"/>
      <c r="C63" s="31"/>
      <c r="D63" s="31"/>
      <c r="E63" s="31"/>
      <c r="F63" s="31"/>
      <c r="G63" s="31"/>
      <c r="H63" s="31"/>
      <c r="I63" s="245"/>
      <c r="J63" s="245"/>
      <c r="K63" s="31"/>
      <c r="L63" s="31"/>
      <c r="M63" s="199"/>
      <c r="N63" s="199"/>
      <c r="O63" s="199"/>
      <c r="P63" s="199"/>
    </row>
    <row r="64" spans="1:16" s="3" customFormat="1" ht="15">
      <c r="A64" s="199"/>
      <c r="B64" s="199"/>
      <c r="C64" s="31"/>
      <c r="D64" s="31"/>
      <c r="E64" s="31"/>
      <c r="F64" s="31"/>
      <c r="G64" s="31"/>
      <c r="H64" s="31"/>
      <c r="I64" s="245"/>
      <c r="J64" s="245"/>
      <c r="K64" s="31"/>
      <c r="L64" s="31"/>
      <c r="M64" s="199"/>
      <c r="N64" s="199"/>
      <c r="O64" s="199"/>
      <c r="P64" s="199"/>
    </row>
    <row r="65" spans="1:16" s="3" customFormat="1" ht="15">
      <c r="A65" s="199"/>
      <c r="B65" s="199"/>
      <c r="C65" s="31"/>
      <c r="D65" s="31"/>
      <c r="E65" s="31"/>
      <c r="F65" s="31"/>
      <c r="G65" s="31"/>
      <c r="H65" s="31"/>
      <c r="I65" s="245"/>
      <c r="J65" s="245"/>
      <c r="K65" s="31"/>
      <c r="L65" s="31"/>
      <c r="M65" s="199"/>
      <c r="N65" s="199"/>
      <c r="O65" s="199"/>
      <c r="P65" s="199"/>
    </row>
    <row r="66" spans="1:16" s="3" customFormat="1" ht="15">
      <c r="A66" s="199"/>
      <c r="B66" s="199"/>
      <c r="C66" s="31"/>
      <c r="D66" s="31"/>
      <c r="E66" s="31"/>
      <c r="F66" s="31"/>
      <c r="G66" s="31"/>
      <c r="H66" s="31"/>
      <c r="I66" s="245"/>
      <c r="J66" s="245"/>
      <c r="K66" s="31"/>
      <c r="L66" s="31"/>
      <c r="M66" s="199"/>
      <c r="N66" s="199"/>
      <c r="O66" s="199"/>
      <c r="P66" s="199"/>
    </row>
    <row r="67" spans="1:16" s="3" customFormat="1" ht="15">
      <c r="A67" s="199"/>
      <c r="B67" s="199"/>
      <c r="C67" s="31"/>
      <c r="D67" s="31"/>
      <c r="E67" s="31"/>
      <c r="F67" s="31"/>
      <c r="G67" s="31"/>
      <c r="H67" s="31"/>
      <c r="I67" s="245"/>
      <c r="J67" s="245"/>
      <c r="K67" s="31"/>
      <c r="L67" s="31"/>
      <c r="M67" s="199"/>
      <c r="N67" s="199"/>
      <c r="O67" s="199"/>
      <c r="P67" s="199"/>
    </row>
    <row r="68" spans="1:16" s="3" customFormat="1" ht="15">
      <c r="A68" s="199"/>
      <c r="B68" s="199"/>
      <c r="C68" s="31"/>
      <c r="D68" s="31"/>
      <c r="E68" s="31"/>
      <c r="F68" s="31"/>
      <c r="G68" s="31"/>
      <c r="H68" s="31"/>
      <c r="I68" s="245"/>
      <c r="J68" s="245"/>
      <c r="K68" s="31"/>
      <c r="L68" s="31"/>
      <c r="M68" s="199"/>
      <c r="N68" s="199"/>
      <c r="O68" s="199"/>
      <c r="P68" s="199"/>
    </row>
    <row r="69" spans="1:16" s="3" customFormat="1" ht="15">
      <c r="A69" s="199"/>
      <c r="B69" s="199"/>
      <c r="C69" s="31"/>
      <c r="D69" s="31"/>
      <c r="E69" s="31"/>
      <c r="F69" s="31"/>
      <c r="G69" s="31"/>
      <c r="H69" s="31"/>
      <c r="I69" s="245"/>
      <c r="J69" s="245"/>
      <c r="K69" s="31"/>
      <c r="L69" s="31"/>
      <c r="M69" s="199"/>
      <c r="N69" s="199"/>
      <c r="O69" s="199"/>
      <c r="P69" s="199"/>
    </row>
    <row r="70" spans="1:16" s="3" customFormat="1" ht="15">
      <c r="A70" s="199"/>
      <c r="B70" s="199"/>
      <c r="C70" s="31"/>
      <c r="D70" s="31"/>
      <c r="E70" s="31"/>
      <c r="F70" s="31"/>
      <c r="G70" s="31"/>
      <c r="H70" s="31"/>
      <c r="I70" s="245"/>
      <c r="J70" s="245"/>
      <c r="K70" s="31"/>
      <c r="L70" s="31"/>
      <c r="M70" s="199"/>
      <c r="N70" s="199"/>
      <c r="O70" s="199"/>
      <c r="P70" s="199"/>
    </row>
    <row r="71" spans="1:16" s="3" customFormat="1" ht="15">
      <c r="A71" s="199"/>
      <c r="B71" s="199"/>
      <c r="C71" s="31"/>
      <c r="D71" s="31"/>
      <c r="E71" s="31"/>
      <c r="F71" s="31"/>
      <c r="G71" s="31"/>
      <c r="H71" s="31"/>
      <c r="I71" s="245"/>
      <c r="J71" s="245"/>
      <c r="K71" s="31"/>
      <c r="L71" s="31"/>
      <c r="M71" s="199"/>
      <c r="N71" s="199"/>
      <c r="O71" s="199"/>
      <c r="P71" s="199"/>
    </row>
    <row r="72" spans="1:16" s="3" customFormat="1" ht="15">
      <c r="A72" s="199"/>
      <c r="B72" s="199"/>
      <c r="C72" s="31"/>
      <c r="D72" s="31"/>
      <c r="E72" s="31"/>
      <c r="F72" s="31"/>
      <c r="G72" s="31"/>
      <c r="H72" s="31"/>
      <c r="I72" s="245"/>
      <c r="J72" s="245"/>
      <c r="K72" s="31"/>
      <c r="L72" s="31"/>
      <c r="M72" s="199"/>
      <c r="N72" s="199"/>
      <c r="O72" s="199"/>
      <c r="P72" s="199"/>
    </row>
    <row r="73" spans="1:16" s="3" customFormat="1" ht="15">
      <c r="A73" s="199"/>
      <c r="B73" s="199"/>
      <c r="C73" s="31"/>
      <c r="D73" s="31"/>
      <c r="E73" s="31"/>
      <c r="F73" s="31"/>
      <c r="G73" s="31"/>
      <c r="H73" s="31"/>
      <c r="I73" s="245"/>
      <c r="J73" s="245"/>
      <c r="K73" s="31"/>
      <c r="L73" s="31"/>
      <c r="M73" s="199"/>
      <c r="N73" s="199"/>
      <c r="O73" s="199"/>
      <c r="P73" s="199"/>
    </row>
    <row r="74" spans="1:16" s="3" customFormat="1" ht="15">
      <c r="A74" s="199"/>
      <c r="B74" s="199"/>
      <c r="C74" s="31"/>
      <c r="D74" s="31"/>
      <c r="E74" s="31"/>
      <c r="F74" s="31"/>
      <c r="G74" s="31"/>
      <c r="H74" s="31"/>
      <c r="I74" s="245"/>
      <c r="J74" s="245"/>
      <c r="K74" s="31"/>
      <c r="L74" s="31"/>
      <c r="M74" s="199"/>
      <c r="N74" s="199"/>
      <c r="O74" s="199"/>
      <c r="P74" s="199"/>
    </row>
    <row r="75" spans="1:16" s="3" customFormat="1" ht="15">
      <c r="A75" s="199"/>
      <c r="B75" s="199"/>
      <c r="C75" s="31"/>
      <c r="D75" s="31"/>
      <c r="E75" s="31"/>
      <c r="F75" s="31"/>
      <c r="G75" s="31"/>
      <c r="H75" s="31"/>
      <c r="I75" s="245"/>
      <c r="J75" s="245"/>
      <c r="K75" s="31"/>
      <c r="L75" s="31"/>
      <c r="M75" s="199"/>
      <c r="N75" s="199"/>
      <c r="O75" s="199"/>
      <c r="P75" s="199"/>
    </row>
    <row r="76" spans="1:16" s="3" customFormat="1" ht="15">
      <c r="A76" s="199"/>
      <c r="B76" s="199"/>
      <c r="C76" s="31"/>
      <c r="D76" s="31"/>
      <c r="E76" s="31"/>
      <c r="F76" s="31"/>
      <c r="G76" s="31"/>
      <c r="H76" s="31"/>
      <c r="I76" s="245"/>
      <c r="J76" s="245"/>
      <c r="K76" s="31"/>
      <c r="L76" s="31"/>
      <c r="M76" s="199"/>
      <c r="N76" s="199"/>
      <c r="O76" s="199"/>
      <c r="P76" s="199"/>
    </row>
    <row r="77" spans="1:16" s="3" customFormat="1" ht="15">
      <c r="A77" s="199"/>
      <c r="B77" s="199"/>
      <c r="C77" s="31"/>
      <c r="D77" s="31"/>
      <c r="E77" s="31"/>
      <c r="F77" s="31"/>
      <c r="G77" s="31"/>
      <c r="H77" s="31"/>
      <c r="I77" s="245"/>
      <c r="J77" s="245"/>
      <c r="K77" s="31"/>
      <c r="L77" s="31"/>
      <c r="M77" s="199"/>
      <c r="N77" s="199"/>
      <c r="O77" s="199"/>
      <c r="P77" s="199"/>
    </row>
    <row r="78" spans="1:16" s="3" customFormat="1" ht="15">
      <c r="A78" s="199"/>
      <c r="B78" s="199"/>
      <c r="C78" s="31"/>
      <c r="D78" s="31"/>
      <c r="E78" s="31"/>
      <c r="F78" s="31"/>
      <c r="G78" s="31"/>
      <c r="H78" s="31"/>
      <c r="I78" s="245"/>
      <c r="J78" s="245"/>
      <c r="K78" s="31"/>
      <c r="L78" s="31"/>
      <c r="M78" s="199"/>
      <c r="N78" s="199"/>
      <c r="O78" s="199"/>
      <c r="P78" s="199"/>
    </row>
    <row r="79" spans="1:16" s="3" customFormat="1" ht="15">
      <c r="A79" s="199"/>
      <c r="B79" s="199"/>
      <c r="C79" s="31"/>
      <c r="D79" s="31"/>
      <c r="E79" s="31"/>
      <c r="F79" s="31"/>
      <c r="G79" s="31"/>
      <c r="H79" s="31"/>
      <c r="I79" s="245"/>
      <c r="J79" s="245"/>
      <c r="K79" s="31"/>
      <c r="L79" s="31"/>
      <c r="M79" s="199"/>
      <c r="N79" s="199"/>
      <c r="O79" s="199"/>
      <c r="P79" s="199"/>
    </row>
    <row r="80" spans="1:16" s="3" customFormat="1" ht="15">
      <c r="A80" s="199"/>
      <c r="B80" s="199"/>
      <c r="C80" s="31"/>
      <c r="D80" s="31"/>
      <c r="E80" s="31"/>
      <c r="F80" s="31"/>
      <c r="G80" s="31"/>
      <c r="H80" s="31"/>
      <c r="I80" s="245"/>
      <c r="J80" s="245"/>
      <c r="K80" s="31"/>
      <c r="L80" s="31"/>
      <c r="M80" s="199"/>
      <c r="N80" s="199"/>
      <c r="O80" s="199"/>
      <c r="P80" s="199"/>
    </row>
    <row r="81" spans="1:16" s="3" customFormat="1" ht="15">
      <c r="A81" s="199"/>
      <c r="B81" s="199"/>
      <c r="C81" s="31"/>
      <c r="D81" s="31"/>
      <c r="E81" s="31"/>
      <c r="F81" s="31"/>
      <c r="G81" s="31"/>
      <c r="H81" s="31"/>
      <c r="I81" s="245"/>
      <c r="J81" s="245"/>
      <c r="K81" s="31"/>
      <c r="L81" s="31"/>
      <c r="M81" s="199"/>
      <c r="N81" s="199"/>
      <c r="O81" s="199"/>
      <c r="P81" s="199"/>
    </row>
    <row r="82" spans="1:16" s="3" customFormat="1" ht="15">
      <c r="A82" s="199"/>
      <c r="B82" s="199"/>
      <c r="C82" s="31"/>
      <c r="D82" s="31"/>
      <c r="E82" s="31"/>
      <c r="F82" s="31"/>
      <c r="G82" s="31"/>
      <c r="H82" s="31"/>
      <c r="I82" s="245"/>
      <c r="J82" s="245"/>
      <c r="K82" s="31"/>
      <c r="L82" s="31"/>
      <c r="M82" s="199"/>
      <c r="N82" s="199"/>
      <c r="O82" s="199"/>
      <c r="P82" s="199"/>
    </row>
    <row r="83" spans="1:16" s="3" customFormat="1" ht="15">
      <c r="A83" s="199"/>
      <c r="B83" s="199"/>
      <c r="C83" s="31"/>
      <c r="D83" s="31"/>
      <c r="E83" s="31"/>
      <c r="F83" s="31"/>
      <c r="G83" s="31"/>
      <c r="H83" s="31"/>
      <c r="I83" s="245"/>
      <c r="J83" s="245"/>
      <c r="K83" s="31"/>
      <c r="L83" s="31"/>
      <c r="M83" s="199"/>
      <c r="N83" s="199"/>
      <c r="O83" s="199"/>
      <c r="P83" s="199"/>
    </row>
    <row r="84" spans="1:16" s="3" customFormat="1" ht="15">
      <c r="A84" s="199"/>
      <c r="B84" s="199"/>
      <c r="C84" s="31"/>
      <c r="D84" s="31"/>
      <c r="E84" s="31"/>
      <c r="F84" s="31"/>
      <c r="G84" s="31"/>
      <c r="H84" s="31"/>
      <c r="I84" s="245"/>
      <c r="J84" s="245"/>
      <c r="K84" s="31"/>
      <c r="L84" s="31"/>
      <c r="M84" s="199"/>
      <c r="N84" s="199"/>
      <c r="O84" s="199"/>
      <c r="P84" s="199"/>
    </row>
    <row r="85" spans="1:16" s="3" customFormat="1" ht="15">
      <c r="A85" s="199"/>
      <c r="B85" s="199"/>
      <c r="C85" s="31"/>
      <c r="D85" s="31"/>
      <c r="E85" s="31"/>
      <c r="F85" s="31"/>
      <c r="G85" s="31"/>
      <c r="H85" s="31"/>
      <c r="I85" s="245"/>
      <c r="J85" s="245"/>
      <c r="K85" s="31"/>
      <c r="L85" s="31"/>
      <c r="M85" s="199"/>
      <c r="N85" s="199"/>
      <c r="O85" s="199"/>
      <c r="P85" s="199"/>
    </row>
    <row r="86" spans="1:16" s="3" customFormat="1" ht="15">
      <c r="A86" s="199"/>
      <c r="B86" s="199"/>
      <c r="C86" s="31"/>
      <c r="D86" s="31"/>
      <c r="E86" s="31"/>
      <c r="F86" s="31"/>
      <c r="G86" s="31"/>
      <c r="H86" s="31"/>
      <c r="I86" s="245"/>
      <c r="J86" s="245"/>
      <c r="K86" s="31"/>
      <c r="L86" s="31"/>
      <c r="M86" s="199"/>
      <c r="N86" s="199"/>
      <c r="O86" s="199"/>
      <c r="P86" s="199"/>
    </row>
    <row r="87" spans="1:16" s="3" customFormat="1" ht="15">
      <c r="A87" s="199"/>
      <c r="B87" s="199"/>
      <c r="C87" s="31"/>
      <c r="D87" s="31"/>
      <c r="E87" s="31"/>
      <c r="F87" s="31"/>
      <c r="G87" s="31"/>
      <c r="H87" s="31"/>
      <c r="I87" s="245"/>
      <c r="J87" s="245"/>
      <c r="K87" s="31"/>
      <c r="L87" s="31"/>
      <c r="M87" s="199"/>
      <c r="N87" s="199"/>
      <c r="O87" s="199"/>
      <c r="P87" s="199"/>
    </row>
    <row r="88" spans="1:16" s="3" customFormat="1" ht="15">
      <c r="A88" s="199"/>
      <c r="B88" s="199"/>
      <c r="C88" s="31"/>
      <c r="D88" s="31"/>
      <c r="E88" s="31"/>
      <c r="F88" s="31"/>
      <c r="G88" s="31"/>
      <c r="H88" s="31"/>
      <c r="I88" s="245"/>
      <c r="J88" s="245"/>
      <c r="K88" s="31"/>
      <c r="L88" s="31"/>
      <c r="M88" s="199"/>
      <c r="N88" s="199"/>
      <c r="O88" s="199"/>
      <c r="P88" s="199"/>
    </row>
    <row r="89" spans="1:16" s="3" customFormat="1" ht="15">
      <c r="A89" s="199"/>
      <c r="B89" s="199"/>
      <c r="C89" s="31"/>
      <c r="D89" s="31"/>
      <c r="E89" s="31"/>
      <c r="F89" s="31"/>
      <c r="G89" s="31"/>
      <c r="H89" s="31"/>
      <c r="I89" s="245"/>
      <c r="J89" s="245"/>
      <c r="K89" s="31"/>
      <c r="L89" s="31"/>
      <c r="M89" s="199"/>
      <c r="N89" s="199"/>
      <c r="O89" s="199"/>
      <c r="P89" s="199"/>
    </row>
    <row r="90" spans="1:16" s="3" customFormat="1" ht="15">
      <c r="A90" s="199"/>
      <c r="B90" s="199"/>
      <c r="C90" s="31"/>
      <c r="D90" s="31"/>
      <c r="E90" s="31"/>
      <c r="F90" s="31"/>
      <c r="G90" s="31"/>
      <c r="H90" s="31"/>
      <c r="I90" s="245"/>
      <c r="J90" s="245"/>
      <c r="K90" s="31"/>
      <c r="L90" s="31"/>
      <c r="M90" s="199"/>
      <c r="N90" s="199"/>
      <c r="O90" s="199"/>
      <c r="P90" s="199"/>
    </row>
    <row r="91" spans="1:16" s="3" customFormat="1" ht="15">
      <c r="A91" s="199"/>
      <c r="B91" s="199"/>
      <c r="C91" s="31"/>
      <c r="D91" s="31"/>
      <c r="E91" s="31"/>
      <c r="F91" s="31"/>
      <c r="G91" s="31"/>
      <c r="H91" s="31"/>
      <c r="I91" s="245"/>
      <c r="J91" s="245"/>
      <c r="K91" s="31"/>
      <c r="L91" s="31"/>
      <c r="M91" s="199"/>
      <c r="N91" s="199"/>
      <c r="O91" s="199"/>
      <c r="P91" s="199"/>
    </row>
    <row r="92" spans="1:16" s="3" customFormat="1" ht="15">
      <c r="A92" s="199"/>
      <c r="B92" s="199"/>
      <c r="C92" s="31"/>
      <c r="D92" s="31"/>
      <c r="E92" s="31"/>
      <c r="F92" s="31"/>
      <c r="G92" s="31"/>
      <c r="H92" s="31"/>
      <c r="I92" s="245"/>
      <c r="J92" s="245"/>
      <c r="K92" s="31"/>
      <c r="L92" s="31"/>
      <c r="M92" s="199"/>
      <c r="N92" s="199"/>
      <c r="O92" s="199"/>
      <c r="P92" s="199"/>
    </row>
    <row r="93" spans="1:16" s="3" customFormat="1" ht="15">
      <c r="A93" s="261"/>
      <c r="B93" s="261"/>
      <c r="C93" s="262"/>
      <c r="D93" s="262"/>
      <c r="E93" s="262"/>
      <c r="F93" s="263"/>
      <c r="G93" s="263"/>
      <c r="H93" s="264"/>
      <c r="I93" s="245"/>
      <c r="J93" s="245"/>
      <c r="K93" s="251"/>
      <c r="L93" s="251"/>
      <c r="M93" s="462"/>
      <c r="N93" s="637"/>
      <c r="O93" s="637"/>
      <c r="P93" s="637"/>
    </row>
    <row r="94" spans="1:16" s="3" customFormat="1" ht="15">
      <c r="A94" s="199"/>
      <c r="B94" s="199"/>
      <c r="C94" s="31"/>
      <c r="D94" s="31"/>
      <c r="E94" s="31"/>
      <c r="F94" s="31"/>
      <c r="G94" s="31"/>
      <c r="H94" s="31"/>
      <c r="I94" s="111"/>
      <c r="J94" s="613"/>
      <c r="K94" s="31"/>
      <c r="L94" s="31"/>
      <c r="M94" s="199"/>
      <c r="N94" s="199"/>
      <c r="O94" s="199"/>
      <c r="P94" s="199"/>
    </row>
    <row r="95" spans="1:16" s="3" customFormat="1" ht="15">
      <c r="A95" s="199"/>
      <c r="B95" s="199"/>
      <c r="C95" s="31"/>
      <c r="D95" s="31"/>
      <c r="E95" s="31"/>
      <c r="F95" s="31"/>
      <c r="G95" s="31"/>
      <c r="H95" s="31"/>
      <c r="I95" s="245"/>
      <c r="J95" s="245"/>
      <c r="K95" s="31"/>
      <c r="L95" s="31"/>
      <c r="M95" s="199"/>
      <c r="N95" s="199"/>
      <c r="O95" s="199"/>
      <c r="P95" s="199"/>
    </row>
    <row r="96" spans="1:16" s="3" customFormat="1" ht="15">
      <c r="A96" s="199"/>
      <c r="B96" s="199"/>
      <c r="C96" s="31"/>
      <c r="D96" s="31"/>
      <c r="E96" s="31"/>
      <c r="F96" s="31"/>
      <c r="G96" s="31"/>
      <c r="H96" s="31"/>
      <c r="I96" s="245"/>
      <c r="J96" s="245"/>
      <c r="K96" s="31"/>
      <c r="L96" s="31"/>
      <c r="M96" s="199"/>
      <c r="N96" s="199"/>
      <c r="O96" s="199"/>
      <c r="P96" s="199"/>
    </row>
    <row r="97" spans="1:16" s="3" customFormat="1" ht="15">
      <c r="A97" s="199"/>
      <c r="B97" s="199"/>
      <c r="C97" s="31"/>
      <c r="D97" s="31"/>
      <c r="E97" s="31"/>
      <c r="F97" s="31"/>
      <c r="G97" s="31"/>
      <c r="H97" s="31"/>
      <c r="I97" s="245"/>
      <c r="J97" s="245"/>
      <c r="K97" s="31"/>
      <c r="L97" s="31"/>
      <c r="M97" s="199"/>
      <c r="N97" s="199"/>
      <c r="O97" s="199"/>
      <c r="P97" s="199"/>
    </row>
    <row r="98" spans="1:16" s="3" customFormat="1" ht="15">
      <c r="A98" s="199"/>
      <c r="B98" s="199"/>
      <c r="C98" s="31"/>
      <c r="D98" s="31"/>
      <c r="E98" s="31"/>
      <c r="F98" s="31"/>
      <c r="G98" s="31"/>
      <c r="H98" s="31"/>
      <c r="I98" s="245"/>
      <c r="J98" s="245"/>
      <c r="K98" s="31"/>
      <c r="L98" s="31"/>
      <c r="M98" s="199"/>
      <c r="N98" s="199"/>
      <c r="O98" s="199"/>
      <c r="P98" s="199"/>
    </row>
    <row r="99" spans="1:16" s="3" customFormat="1" ht="15">
      <c r="A99" s="199"/>
      <c r="B99" s="199"/>
      <c r="C99" s="31"/>
      <c r="D99" s="31"/>
      <c r="E99" s="31"/>
      <c r="F99" s="31"/>
      <c r="G99" s="31"/>
      <c r="H99" s="31"/>
      <c r="I99" s="245"/>
      <c r="J99" s="245"/>
      <c r="K99" s="31"/>
      <c r="L99" s="31"/>
      <c r="M99" s="199"/>
      <c r="N99" s="199"/>
      <c r="O99" s="199"/>
      <c r="P99" s="199"/>
    </row>
    <row r="100" spans="1:16" s="3" customFormat="1" ht="15">
      <c r="A100" s="199"/>
      <c r="B100" s="199"/>
      <c r="C100" s="31"/>
      <c r="D100" s="31"/>
      <c r="E100" s="31"/>
      <c r="F100" s="31"/>
      <c r="G100" s="31"/>
      <c r="H100" s="31"/>
      <c r="I100" s="245"/>
      <c r="J100" s="245"/>
      <c r="K100" s="31"/>
      <c r="L100" s="31"/>
      <c r="M100" s="199"/>
      <c r="N100" s="199"/>
      <c r="O100" s="199"/>
      <c r="P100" s="199"/>
    </row>
    <row r="101" spans="1:16" s="3" customFormat="1" ht="15">
      <c r="A101" s="199"/>
      <c r="B101" s="199"/>
      <c r="C101" s="31"/>
      <c r="D101" s="31"/>
      <c r="E101" s="31"/>
      <c r="F101" s="31"/>
      <c r="G101" s="31"/>
      <c r="H101" s="31"/>
      <c r="I101" s="245"/>
      <c r="J101" s="245"/>
      <c r="K101" s="31"/>
      <c r="L101" s="31"/>
      <c r="M101" s="199"/>
      <c r="N101" s="199"/>
      <c r="O101" s="199"/>
      <c r="P101" s="199"/>
    </row>
    <row r="102" spans="1:16" s="3" customFormat="1" ht="15">
      <c r="A102" s="199"/>
      <c r="B102" s="199"/>
      <c r="C102" s="31"/>
      <c r="D102" s="31"/>
      <c r="E102" s="31"/>
      <c r="F102" s="31"/>
      <c r="G102" s="31"/>
      <c r="H102" s="31"/>
      <c r="I102" s="245"/>
      <c r="J102" s="245"/>
      <c r="K102" s="31"/>
      <c r="L102" s="31"/>
      <c r="M102" s="199"/>
      <c r="N102" s="199"/>
      <c r="O102" s="199"/>
      <c r="P102" s="199"/>
    </row>
    <row r="103" spans="1:16" s="3" customFormat="1" ht="15">
      <c r="A103" s="199"/>
      <c r="B103" s="199"/>
      <c r="C103" s="31"/>
      <c r="D103" s="31"/>
      <c r="E103" s="31"/>
      <c r="F103" s="31"/>
      <c r="G103" s="31"/>
      <c r="H103" s="31"/>
      <c r="I103" s="245"/>
      <c r="J103" s="245"/>
      <c r="K103" s="31"/>
      <c r="L103" s="31"/>
      <c r="M103" s="199"/>
      <c r="N103" s="199"/>
      <c r="O103" s="199"/>
      <c r="P103" s="199"/>
    </row>
    <row r="104" spans="1:16" s="3" customFormat="1" ht="15">
      <c r="A104" s="199"/>
      <c r="B104" s="199"/>
      <c r="C104" s="31"/>
      <c r="D104" s="31"/>
      <c r="E104" s="31"/>
      <c r="F104" s="31"/>
      <c r="G104" s="31"/>
      <c r="H104" s="31"/>
      <c r="I104" s="245"/>
      <c r="J104" s="245"/>
      <c r="K104" s="31"/>
      <c r="L104" s="31"/>
      <c r="M104" s="199"/>
      <c r="N104" s="199"/>
      <c r="O104" s="199"/>
      <c r="P104" s="199"/>
    </row>
    <row r="105" spans="1:16" s="3" customFormat="1" ht="15">
      <c r="A105" s="199"/>
      <c r="B105" s="199"/>
      <c r="C105" s="31"/>
      <c r="D105" s="31"/>
      <c r="E105" s="31"/>
      <c r="F105" s="31"/>
      <c r="G105" s="31"/>
      <c r="H105" s="31"/>
      <c r="I105" s="245"/>
      <c r="J105" s="245"/>
      <c r="K105" s="31"/>
      <c r="L105" s="31"/>
      <c r="M105" s="199"/>
      <c r="N105" s="199"/>
      <c r="O105" s="199"/>
      <c r="P105" s="199"/>
    </row>
    <row r="106" spans="1:16" s="3" customFormat="1" ht="15">
      <c r="A106" s="199"/>
      <c r="B106" s="199"/>
      <c r="C106" s="31"/>
      <c r="D106" s="31"/>
      <c r="E106" s="31"/>
      <c r="F106" s="31"/>
      <c r="G106" s="31"/>
      <c r="H106" s="31"/>
      <c r="I106" s="245"/>
      <c r="J106" s="245"/>
      <c r="K106" s="31"/>
      <c r="L106" s="31"/>
      <c r="M106" s="199"/>
      <c r="N106" s="199"/>
      <c r="O106" s="199"/>
      <c r="P106" s="199"/>
    </row>
    <row r="107" spans="1:16" s="3" customFormat="1" ht="15">
      <c r="A107" s="199"/>
      <c r="B107" s="199"/>
      <c r="C107" s="31"/>
      <c r="D107" s="31"/>
      <c r="E107" s="31"/>
      <c r="F107" s="31"/>
      <c r="G107" s="31"/>
      <c r="H107" s="31"/>
      <c r="I107" s="245"/>
      <c r="J107" s="245"/>
      <c r="K107" s="31"/>
      <c r="L107" s="31"/>
      <c r="M107" s="199"/>
      <c r="N107" s="199"/>
      <c r="O107" s="199"/>
      <c r="P107" s="199"/>
    </row>
    <row r="108" spans="1:16" s="3" customFormat="1" ht="15">
      <c r="A108" s="199"/>
      <c r="B108" s="199"/>
      <c r="C108" s="31"/>
      <c r="D108" s="31"/>
      <c r="E108" s="31"/>
      <c r="F108" s="31"/>
      <c r="G108" s="31"/>
      <c r="H108" s="31"/>
      <c r="I108" s="245"/>
      <c r="J108" s="245"/>
      <c r="K108" s="31"/>
      <c r="L108" s="31"/>
      <c r="M108" s="199"/>
      <c r="N108" s="199"/>
      <c r="O108" s="199"/>
      <c r="P108" s="199"/>
    </row>
    <row r="109" spans="1:16" s="3" customFormat="1" ht="15">
      <c r="A109" s="199"/>
      <c r="B109" s="199"/>
      <c r="C109" s="31"/>
      <c r="D109" s="31"/>
      <c r="E109" s="31"/>
      <c r="F109" s="31"/>
      <c r="G109" s="31"/>
      <c r="H109" s="31"/>
      <c r="I109" s="245"/>
      <c r="J109" s="245"/>
      <c r="K109" s="31"/>
      <c r="L109" s="31"/>
      <c r="M109" s="199"/>
      <c r="N109" s="199"/>
      <c r="O109" s="199"/>
      <c r="P109" s="199"/>
    </row>
    <row r="110" spans="1:16" s="3" customFormat="1" ht="15">
      <c r="A110" s="199"/>
      <c r="B110" s="199"/>
      <c r="C110" s="31"/>
      <c r="D110" s="31"/>
      <c r="E110" s="31"/>
      <c r="F110" s="31"/>
      <c r="G110" s="31"/>
      <c r="H110" s="31"/>
      <c r="I110" s="245"/>
      <c r="J110" s="245"/>
      <c r="K110" s="31"/>
      <c r="L110" s="31"/>
      <c r="M110" s="199"/>
      <c r="N110" s="199"/>
      <c r="O110" s="199"/>
      <c r="P110" s="199"/>
    </row>
    <row r="111" spans="1:16" s="3" customFormat="1" ht="15">
      <c r="A111" s="199"/>
      <c r="B111" s="199"/>
      <c r="C111" s="31"/>
      <c r="D111" s="31"/>
      <c r="E111" s="31"/>
      <c r="F111" s="31"/>
      <c r="G111" s="31"/>
      <c r="H111" s="31"/>
      <c r="I111" s="245"/>
      <c r="J111" s="245"/>
      <c r="K111" s="31"/>
      <c r="L111" s="31"/>
      <c r="M111" s="199"/>
      <c r="N111" s="199"/>
      <c r="O111" s="199"/>
      <c r="P111" s="199"/>
    </row>
    <row r="112" spans="1:16" s="3" customFormat="1" ht="15">
      <c r="A112" s="199"/>
      <c r="B112" s="199"/>
      <c r="C112" s="31"/>
      <c r="D112" s="31"/>
      <c r="E112" s="31"/>
      <c r="F112" s="31"/>
      <c r="G112" s="31"/>
      <c r="H112" s="31"/>
      <c r="I112" s="245"/>
      <c r="J112" s="245"/>
      <c r="K112" s="31"/>
      <c r="L112" s="31"/>
      <c r="M112" s="199"/>
      <c r="N112" s="199"/>
      <c r="O112" s="199"/>
      <c r="P112" s="199"/>
    </row>
    <row r="113" spans="1:16" s="3" customFormat="1" ht="15">
      <c r="A113" s="199"/>
      <c r="B113" s="199"/>
      <c r="C113" s="31"/>
      <c r="D113" s="31"/>
      <c r="E113" s="31"/>
      <c r="F113" s="31"/>
      <c r="G113" s="31"/>
      <c r="H113" s="31"/>
      <c r="I113" s="245"/>
      <c r="J113" s="245"/>
      <c r="K113" s="31"/>
      <c r="L113" s="31"/>
      <c r="M113" s="199"/>
      <c r="N113" s="199"/>
      <c r="O113" s="199"/>
      <c r="P113" s="199"/>
    </row>
    <row r="114" spans="1:16" s="3" customFormat="1" ht="15">
      <c r="A114" s="199"/>
      <c r="B114" s="199"/>
      <c r="C114" s="31"/>
      <c r="D114" s="31"/>
      <c r="E114" s="31"/>
      <c r="F114" s="31"/>
      <c r="G114" s="31"/>
      <c r="H114" s="31"/>
      <c r="I114" s="245"/>
      <c r="J114" s="245"/>
      <c r="K114" s="31"/>
      <c r="L114" s="31"/>
      <c r="M114" s="199"/>
      <c r="N114" s="199"/>
      <c r="O114" s="199"/>
      <c r="P114" s="199"/>
    </row>
    <row r="115" spans="1:16" s="3" customFormat="1" ht="15">
      <c r="A115" s="199"/>
      <c r="B115" s="199"/>
      <c r="C115" s="31"/>
      <c r="D115" s="31"/>
      <c r="E115" s="31"/>
      <c r="F115" s="31"/>
      <c r="G115" s="31"/>
      <c r="H115" s="31"/>
      <c r="I115" s="245"/>
      <c r="J115" s="245"/>
      <c r="K115" s="31"/>
      <c r="L115" s="31"/>
      <c r="M115" s="199"/>
      <c r="N115" s="199"/>
      <c r="O115" s="199"/>
      <c r="P115" s="199"/>
    </row>
    <row r="116" spans="1:16" s="3" customFormat="1" ht="15">
      <c r="A116" s="199"/>
      <c r="B116" s="199"/>
      <c r="C116" s="31"/>
      <c r="D116" s="31"/>
      <c r="E116" s="31"/>
      <c r="F116" s="31"/>
      <c r="G116" s="31"/>
      <c r="H116" s="31"/>
      <c r="I116" s="245"/>
      <c r="J116" s="245"/>
      <c r="K116" s="31"/>
      <c r="L116" s="31"/>
      <c r="M116" s="199"/>
      <c r="N116" s="199"/>
      <c r="O116" s="199"/>
      <c r="P116" s="199"/>
    </row>
    <row r="117" spans="1:16" s="3" customFormat="1" ht="15">
      <c r="A117" s="199"/>
      <c r="B117" s="199"/>
      <c r="C117" s="31"/>
      <c r="D117" s="31"/>
      <c r="E117" s="31"/>
      <c r="F117" s="31"/>
      <c r="G117" s="31"/>
      <c r="H117" s="31"/>
      <c r="I117" s="245"/>
      <c r="J117" s="245"/>
      <c r="K117" s="31"/>
      <c r="L117" s="31"/>
      <c r="M117" s="199"/>
      <c r="N117" s="199"/>
      <c r="O117" s="199"/>
      <c r="P117" s="199"/>
    </row>
    <row r="118" spans="1:16" s="3" customFormat="1" ht="15">
      <c r="A118" s="4"/>
      <c r="B118" s="4"/>
      <c r="I118" s="22"/>
      <c r="J118" s="22"/>
      <c r="M118" s="4"/>
      <c r="N118" s="4"/>
      <c r="O118" s="4"/>
      <c r="P118" s="4"/>
    </row>
    <row r="119" spans="1:16" s="3" customFormat="1" ht="15">
      <c r="A119" s="4"/>
      <c r="B119" s="4"/>
      <c r="I119" s="22"/>
      <c r="J119" s="22"/>
      <c r="M119" s="4"/>
      <c r="N119" s="4"/>
      <c r="O119" s="4"/>
      <c r="P119" s="4"/>
    </row>
    <row r="120" spans="1:16" s="3" customFormat="1" ht="15">
      <c r="A120" s="4"/>
      <c r="B120" s="4"/>
      <c r="I120" s="22"/>
      <c r="J120" s="22"/>
      <c r="M120" s="4"/>
      <c r="N120" s="4"/>
      <c r="O120" s="4"/>
      <c r="P120" s="4"/>
    </row>
    <row r="121" spans="1:16" s="3" customFormat="1" ht="15">
      <c r="A121" s="4"/>
      <c r="B121" s="4"/>
      <c r="I121" s="22"/>
      <c r="J121" s="22"/>
      <c r="M121" s="4"/>
      <c r="N121" s="4"/>
      <c r="O121" s="4"/>
      <c r="P121" s="4"/>
    </row>
    <row r="122" spans="1:16" s="3" customFormat="1" ht="15">
      <c r="A122" s="4"/>
      <c r="B122" s="4"/>
      <c r="I122" s="22"/>
      <c r="J122" s="22"/>
      <c r="M122" s="4"/>
      <c r="N122" s="4"/>
      <c r="O122" s="4"/>
      <c r="P122" s="4"/>
    </row>
    <row r="123" spans="1:16" s="3" customFormat="1" ht="15">
      <c r="A123" s="4"/>
      <c r="B123" s="4"/>
      <c r="I123" s="22"/>
      <c r="J123" s="22"/>
      <c r="M123" s="4"/>
      <c r="N123" s="4"/>
      <c r="O123" s="4"/>
      <c r="P123" s="4"/>
    </row>
    <row r="124" spans="1:16" s="3" customFormat="1" ht="15">
      <c r="A124" s="4"/>
      <c r="B124" s="4"/>
      <c r="I124" s="22"/>
      <c r="J124" s="22"/>
      <c r="M124" s="4"/>
      <c r="N124" s="4"/>
      <c r="O124" s="4"/>
      <c r="P124" s="4"/>
    </row>
    <row r="125" spans="1:16" s="3" customFormat="1" ht="15">
      <c r="A125" s="4"/>
      <c r="B125" s="4"/>
      <c r="I125" s="22"/>
      <c r="J125" s="22"/>
      <c r="M125" s="4"/>
      <c r="N125" s="4"/>
      <c r="O125" s="4"/>
      <c r="P125" s="4"/>
    </row>
    <row r="126" spans="1:16" s="3" customFormat="1" ht="15">
      <c r="A126" s="4"/>
      <c r="B126" s="4"/>
      <c r="I126" s="22"/>
      <c r="J126" s="22"/>
      <c r="M126" s="4"/>
      <c r="N126" s="4"/>
      <c r="O126" s="4"/>
      <c r="P126" s="4"/>
    </row>
    <row r="127" spans="1:16" s="3" customFormat="1" ht="15">
      <c r="A127" s="4"/>
      <c r="B127" s="4"/>
      <c r="I127" s="22"/>
      <c r="J127" s="22"/>
      <c r="M127" s="4"/>
      <c r="N127" s="4"/>
      <c r="O127" s="4"/>
      <c r="P127" s="4"/>
    </row>
    <row r="128" spans="1:16" s="3" customFormat="1" ht="15">
      <c r="A128" s="4"/>
      <c r="B128" s="4"/>
      <c r="I128" s="22"/>
      <c r="J128" s="22"/>
      <c r="M128" s="4"/>
      <c r="N128" s="4"/>
      <c r="O128" s="4"/>
      <c r="P128" s="4"/>
    </row>
    <row r="129" spans="1:16" s="3" customFormat="1" ht="15">
      <c r="A129" s="4"/>
      <c r="B129" s="4"/>
      <c r="I129" s="22"/>
      <c r="J129" s="22"/>
      <c r="M129" s="4"/>
      <c r="N129" s="4"/>
      <c r="O129" s="4"/>
      <c r="P129" s="4"/>
    </row>
    <row r="130" spans="1:16" s="3" customFormat="1" ht="15">
      <c r="A130" s="4"/>
      <c r="B130" s="4"/>
      <c r="I130" s="22"/>
      <c r="J130" s="22"/>
      <c r="M130" s="4"/>
      <c r="N130" s="4"/>
      <c r="O130" s="4"/>
      <c r="P130" s="4"/>
    </row>
    <row r="131" spans="1:16" s="3" customFormat="1" ht="15">
      <c r="A131" s="4"/>
      <c r="B131" s="4"/>
      <c r="I131" s="22"/>
      <c r="J131" s="22"/>
      <c r="M131" s="4"/>
      <c r="N131" s="4"/>
      <c r="O131" s="4"/>
      <c r="P131" s="4"/>
    </row>
    <row r="132" spans="1:16" s="3" customFormat="1" ht="15">
      <c r="A132" s="4"/>
      <c r="B132" s="4"/>
      <c r="I132" s="22"/>
      <c r="J132" s="22"/>
      <c r="M132" s="4"/>
      <c r="N132" s="4"/>
      <c r="O132" s="4"/>
      <c r="P132" s="4"/>
    </row>
    <row r="133" spans="1:16" s="3" customFormat="1" ht="15">
      <c r="A133" s="4"/>
      <c r="B133" s="4"/>
      <c r="I133" s="22"/>
      <c r="J133" s="22"/>
      <c r="M133" s="4"/>
      <c r="N133" s="4"/>
      <c r="O133" s="4"/>
      <c r="P133" s="4"/>
    </row>
    <row r="134" spans="1:16" s="3" customFormat="1" ht="15">
      <c r="A134" s="4"/>
      <c r="B134" s="4"/>
      <c r="I134" s="22"/>
      <c r="J134" s="22"/>
      <c r="M134" s="4"/>
      <c r="N134" s="4"/>
      <c r="O134" s="4"/>
      <c r="P134" s="4"/>
    </row>
    <row r="135" spans="1:16" s="3" customFormat="1" ht="15">
      <c r="A135" s="4"/>
      <c r="B135" s="4"/>
      <c r="I135" s="22"/>
      <c r="J135" s="22"/>
      <c r="M135" s="4"/>
      <c r="N135" s="4"/>
      <c r="O135" s="4"/>
      <c r="P135" s="4"/>
    </row>
    <row r="136" spans="1:16" s="3" customFormat="1" ht="15">
      <c r="A136" s="4"/>
      <c r="B136" s="4"/>
      <c r="I136" s="22"/>
      <c r="J136" s="22"/>
      <c r="M136" s="4"/>
      <c r="N136" s="4"/>
      <c r="O136" s="4"/>
      <c r="P136" s="4"/>
    </row>
    <row r="137" spans="1:16" s="3" customFormat="1" ht="15">
      <c r="A137" s="4"/>
      <c r="B137" s="4"/>
      <c r="I137" s="22"/>
      <c r="J137" s="22"/>
      <c r="M137" s="4"/>
      <c r="N137" s="4"/>
      <c r="O137" s="4"/>
      <c r="P137" s="4"/>
    </row>
    <row r="138" spans="1:16" s="3" customFormat="1" ht="15">
      <c r="A138" s="4"/>
      <c r="B138" s="4"/>
      <c r="I138" s="22"/>
      <c r="J138" s="22"/>
      <c r="M138" s="4"/>
      <c r="N138" s="4"/>
      <c r="O138" s="4"/>
      <c r="P138" s="4"/>
    </row>
    <row r="139" spans="1:16" s="3" customFormat="1" ht="15">
      <c r="A139" s="4"/>
      <c r="B139" s="4"/>
      <c r="I139" s="22"/>
      <c r="J139" s="22"/>
      <c r="M139" s="4"/>
      <c r="N139" s="4"/>
      <c r="O139" s="4"/>
      <c r="P139" s="4"/>
    </row>
    <row r="140" spans="1:16" s="3" customFormat="1" ht="15">
      <c r="A140" s="4"/>
      <c r="B140" s="4"/>
      <c r="I140" s="22"/>
      <c r="J140" s="22"/>
      <c r="M140" s="4"/>
      <c r="N140" s="4"/>
      <c r="O140" s="4"/>
      <c r="P140" s="4"/>
    </row>
    <row r="141" spans="1:16" s="3" customFormat="1" ht="15">
      <c r="A141" s="4"/>
      <c r="B141" s="4"/>
      <c r="I141" s="22"/>
      <c r="J141" s="22"/>
      <c r="M141" s="4"/>
      <c r="N141" s="4"/>
      <c r="O141" s="4"/>
      <c r="P141" s="4"/>
    </row>
    <row r="142" spans="1:16" s="3" customFormat="1" ht="15">
      <c r="A142" s="4"/>
      <c r="B142" s="4"/>
      <c r="I142" s="22"/>
      <c r="J142" s="22"/>
      <c r="M142" s="4"/>
      <c r="N142" s="4"/>
      <c r="O142" s="4"/>
      <c r="P142" s="4"/>
    </row>
    <row r="143" spans="1:16" s="3" customFormat="1" ht="15">
      <c r="A143" s="4"/>
      <c r="B143" s="4"/>
      <c r="I143" s="22"/>
      <c r="J143" s="22"/>
      <c r="M143" s="4"/>
      <c r="N143" s="4"/>
      <c r="O143" s="4"/>
      <c r="P143" s="4"/>
    </row>
    <row r="144" spans="1:16" s="3" customFormat="1" ht="15">
      <c r="A144" s="4"/>
      <c r="B144" s="4"/>
      <c r="I144" s="22"/>
      <c r="J144" s="22"/>
      <c r="M144" s="4"/>
      <c r="N144" s="4"/>
      <c r="O144" s="4"/>
      <c r="P144" s="4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6" right="0.55118110236220474" top="0.55118110236220474" bottom="0.55118110236220474" header="0.31496062992125984" footer="0.31496062992125984"/>
  <pageSetup paperSize="9" firstPageNumber="3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142"/>
  <sheetViews>
    <sheetView topLeftCell="F31" workbookViewId="0">
      <selection activeCell="R4" sqref="R4"/>
    </sheetView>
  </sheetViews>
  <sheetFormatPr defaultRowHeight="17.45" customHeight="1"/>
  <cols>
    <col min="1" max="1" width="6.7109375" style="2" customWidth="1"/>
    <col min="2" max="2" width="6" style="2" customWidth="1"/>
    <col min="3" max="3" width="20.5703125" customWidth="1"/>
    <col min="4" max="4" width="19.42578125" customWidth="1"/>
    <col min="5" max="5" width="10" customWidth="1"/>
    <col min="6" max="6" width="10.7109375" customWidth="1"/>
    <col min="7" max="7" width="11.7109375" customWidth="1"/>
    <col min="8" max="8" width="10.28515625" customWidth="1"/>
    <col min="9" max="9" width="7.7109375" style="21" customWidth="1"/>
    <col min="10" max="10" width="6.140625" style="21" customWidth="1"/>
    <col min="11" max="11" width="26.85546875" customWidth="1"/>
    <col min="12" max="12" width="24.7109375" customWidth="1"/>
    <col min="13" max="13" width="8" customWidth="1"/>
    <col min="14" max="14" width="9.42578125" customWidth="1"/>
    <col min="15" max="15" width="7.5703125" style="107" customWidth="1"/>
    <col min="16" max="16" width="9.28515625" customWidth="1"/>
  </cols>
  <sheetData>
    <row r="1" spans="1:17" ht="18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5.6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3089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  <c r="Q4" s="15"/>
    </row>
    <row r="5" spans="1:17" ht="24">
      <c r="A5" s="41" t="s">
        <v>669</v>
      </c>
      <c r="B5" s="41"/>
      <c r="C5" s="224" t="s">
        <v>670</v>
      </c>
      <c r="D5" s="224"/>
      <c r="E5" s="224"/>
      <c r="F5" s="224"/>
      <c r="G5" s="224"/>
      <c r="H5" s="191"/>
      <c r="I5" s="196" t="s">
        <v>673</v>
      </c>
      <c r="J5" s="196"/>
      <c r="K5" s="196" t="s">
        <v>2134</v>
      </c>
      <c r="L5" s="196"/>
      <c r="M5" s="152"/>
      <c r="N5" s="196"/>
      <c r="O5" s="196"/>
      <c r="P5" s="196"/>
      <c r="Q5" s="15"/>
    </row>
    <row r="6" spans="1:17" ht="24">
      <c r="A6" s="122" t="s">
        <v>671</v>
      </c>
      <c r="B6" s="122" t="s">
        <v>2798</v>
      </c>
      <c r="C6" s="129" t="s">
        <v>116</v>
      </c>
      <c r="D6" s="122" t="s">
        <v>12</v>
      </c>
      <c r="E6" s="235">
        <v>50000</v>
      </c>
      <c r="F6" s="235">
        <v>0</v>
      </c>
      <c r="G6" s="206">
        <v>10000</v>
      </c>
      <c r="H6" s="206">
        <v>10000</v>
      </c>
      <c r="I6" s="205" t="s">
        <v>674</v>
      </c>
      <c r="J6" s="122" t="s">
        <v>2815</v>
      </c>
      <c r="K6" s="192" t="s">
        <v>300</v>
      </c>
      <c r="L6" s="122" t="s">
        <v>2853</v>
      </c>
      <c r="M6" s="134">
        <v>0</v>
      </c>
      <c r="N6" s="235">
        <v>0</v>
      </c>
      <c r="O6" s="126">
        <v>0</v>
      </c>
      <c r="P6" s="134">
        <v>0</v>
      </c>
      <c r="Q6" s="15" t="s">
        <v>3278</v>
      </c>
    </row>
    <row r="7" spans="1:17" ht="24">
      <c r="A7" s="122" t="s">
        <v>672</v>
      </c>
      <c r="B7" s="122" t="s">
        <v>2929</v>
      </c>
      <c r="C7" s="129" t="s">
        <v>554</v>
      </c>
      <c r="D7" s="122" t="s">
        <v>554</v>
      </c>
      <c r="E7" s="235">
        <v>100000</v>
      </c>
      <c r="F7" s="235">
        <v>0</v>
      </c>
      <c r="G7" s="206">
        <v>10000</v>
      </c>
      <c r="H7" s="206">
        <v>10000</v>
      </c>
      <c r="I7" s="205" t="s">
        <v>675</v>
      </c>
      <c r="J7" s="122" t="s">
        <v>2816</v>
      </c>
      <c r="K7" s="192" t="s">
        <v>34</v>
      </c>
      <c r="L7" s="122" t="s">
        <v>2854</v>
      </c>
      <c r="M7" s="134">
        <v>0</v>
      </c>
      <c r="N7" s="235">
        <v>0</v>
      </c>
      <c r="O7" s="126">
        <v>0</v>
      </c>
      <c r="P7" s="134">
        <v>0</v>
      </c>
      <c r="Q7" s="15" t="s">
        <v>3278</v>
      </c>
    </row>
    <row r="8" spans="1:17" ht="24">
      <c r="A8" s="238"/>
      <c r="B8" s="238"/>
      <c r="C8" s="129"/>
      <c r="D8" s="129"/>
      <c r="E8" s="129"/>
      <c r="F8" s="235"/>
      <c r="G8" s="206"/>
      <c r="H8" s="134"/>
      <c r="I8" s="205" t="s">
        <v>676</v>
      </c>
      <c r="J8" s="122" t="s">
        <v>2817</v>
      </c>
      <c r="K8" s="192" t="s">
        <v>36</v>
      </c>
      <c r="L8" s="122" t="s">
        <v>2855</v>
      </c>
      <c r="M8" s="134">
        <v>0</v>
      </c>
      <c r="N8" s="235">
        <v>0</v>
      </c>
      <c r="O8" s="126">
        <v>0</v>
      </c>
      <c r="P8" s="134">
        <v>0</v>
      </c>
      <c r="Q8" s="15" t="s">
        <v>3278</v>
      </c>
    </row>
    <row r="9" spans="1:17" ht="15">
      <c r="A9" s="160"/>
      <c r="B9" s="160"/>
      <c r="C9" s="32"/>
      <c r="D9" s="32"/>
      <c r="E9" s="32"/>
      <c r="F9" s="32"/>
      <c r="G9" s="32"/>
      <c r="H9" s="32"/>
      <c r="I9" s="112" t="s">
        <v>43</v>
      </c>
      <c r="J9" s="112"/>
      <c r="K9" s="193" t="s">
        <v>677</v>
      </c>
      <c r="L9" s="193"/>
      <c r="M9" s="211">
        <f>SUM(M6:M8)</f>
        <v>0</v>
      </c>
      <c r="N9" s="239">
        <f>SUM(N6:N8)</f>
        <v>0</v>
      </c>
      <c r="O9" s="239">
        <v>0</v>
      </c>
      <c r="P9" s="239">
        <v>0</v>
      </c>
      <c r="Q9" s="15"/>
    </row>
    <row r="10" spans="1:17" ht="15">
      <c r="A10" s="238"/>
      <c r="B10" s="238"/>
      <c r="C10" s="32"/>
      <c r="D10" s="32"/>
      <c r="E10" s="32"/>
      <c r="F10" s="32"/>
      <c r="G10" s="32"/>
      <c r="H10" s="32"/>
      <c r="I10" s="151"/>
      <c r="J10" s="151"/>
      <c r="K10" s="204" t="s">
        <v>792</v>
      </c>
      <c r="L10" s="204"/>
      <c r="M10" s="152"/>
      <c r="N10" s="266"/>
      <c r="O10" s="266"/>
      <c r="P10" s="266"/>
      <c r="Q10" s="15"/>
    </row>
    <row r="11" spans="1:17" ht="15">
      <c r="A11" s="184"/>
      <c r="B11" s="184"/>
      <c r="C11" s="154"/>
      <c r="D11" s="154"/>
      <c r="E11" s="154"/>
      <c r="F11" s="123"/>
      <c r="G11" s="123"/>
      <c r="H11" s="123"/>
      <c r="I11" s="192" t="s">
        <v>678</v>
      </c>
      <c r="J11" s="122" t="s">
        <v>2821</v>
      </c>
      <c r="K11" s="192" t="s">
        <v>46</v>
      </c>
      <c r="L11" s="122" t="s">
        <v>2858</v>
      </c>
      <c r="M11" s="123">
        <v>3550000</v>
      </c>
      <c r="N11" s="123">
        <v>2605352</v>
      </c>
      <c r="O11" s="123">
        <v>3550000</v>
      </c>
      <c r="P11" s="134">
        <v>4300000</v>
      </c>
      <c r="Q11" t="s">
        <v>3279</v>
      </c>
    </row>
    <row r="12" spans="1:17" ht="24">
      <c r="A12" s="184"/>
      <c r="B12" s="184"/>
      <c r="C12" s="154"/>
      <c r="D12" s="154"/>
      <c r="E12" s="154"/>
      <c r="F12" s="123"/>
      <c r="G12" s="123"/>
      <c r="H12" s="123"/>
      <c r="I12" s="156" t="s">
        <v>2586</v>
      </c>
      <c r="J12" s="122" t="s">
        <v>3053</v>
      </c>
      <c r="K12" s="122" t="s">
        <v>110</v>
      </c>
      <c r="L12" s="122" t="s">
        <v>3054</v>
      </c>
      <c r="M12" s="119">
        <v>1500000</v>
      </c>
      <c r="N12" s="118">
        <v>0</v>
      </c>
      <c r="O12" s="119">
        <v>0</v>
      </c>
      <c r="P12" s="134">
        <v>1500000</v>
      </c>
      <c r="Q12" t="s">
        <v>3279</v>
      </c>
    </row>
    <row r="13" spans="1:17" ht="15">
      <c r="A13" s="184"/>
      <c r="B13" s="184"/>
      <c r="C13" s="154"/>
      <c r="D13" s="154"/>
      <c r="E13" s="154"/>
      <c r="F13" s="123"/>
      <c r="G13" s="123"/>
      <c r="H13" s="123"/>
      <c r="I13" s="192" t="s">
        <v>679</v>
      </c>
      <c r="J13" s="122" t="s">
        <v>2823</v>
      </c>
      <c r="K13" s="192" t="s">
        <v>50</v>
      </c>
      <c r="L13" s="122" t="s">
        <v>2859</v>
      </c>
      <c r="M13" s="134">
        <v>100000</v>
      </c>
      <c r="N13" s="235">
        <v>3505</v>
      </c>
      <c r="O13" s="126">
        <v>20000</v>
      </c>
      <c r="P13" s="134">
        <v>100000</v>
      </c>
      <c r="Q13" t="s">
        <v>3279</v>
      </c>
    </row>
    <row r="14" spans="1:17" ht="24">
      <c r="A14" s="184"/>
      <c r="B14" s="184"/>
      <c r="C14" s="254"/>
      <c r="D14" s="254"/>
      <c r="E14" s="254"/>
      <c r="F14" s="242"/>
      <c r="G14" s="242"/>
      <c r="H14" s="123"/>
      <c r="I14" s="192" t="s">
        <v>680</v>
      </c>
      <c r="J14" s="122" t="s">
        <v>2824</v>
      </c>
      <c r="K14" s="192" t="s">
        <v>52</v>
      </c>
      <c r="L14" s="122" t="s">
        <v>2860</v>
      </c>
      <c r="M14" s="134">
        <v>200000</v>
      </c>
      <c r="N14" s="235">
        <v>12000</v>
      </c>
      <c r="O14" s="126">
        <v>30000</v>
      </c>
      <c r="P14" s="134">
        <v>100000</v>
      </c>
      <c r="Q14" t="s">
        <v>3279</v>
      </c>
    </row>
    <row r="15" spans="1:17" ht="24">
      <c r="A15" s="186"/>
      <c r="B15" s="186"/>
      <c r="C15" s="158"/>
      <c r="D15" s="158"/>
      <c r="E15" s="158"/>
      <c r="F15" s="123"/>
      <c r="G15" s="123"/>
      <c r="H15" s="123"/>
      <c r="I15" s="192" t="s">
        <v>681</v>
      </c>
      <c r="J15" s="122" t="s">
        <v>2825</v>
      </c>
      <c r="K15" s="192" t="s">
        <v>54</v>
      </c>
      <c r="L15" s="122" t="s">
        <v>2861</v>
      </c>
      <c r="M15" s="134">
        <v>50000</v>
      </c>
      <c r="N15" s="235">
        <v>0</v>
      </c>
      <c r="O15" s="126">
        <v>10000</v>
      </c>
      <c r="P15" s="134">
        <v>50000</v>
      </c>
      <c r="Q15" t="s">
        <v>3279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192" t="s">
        <v>682</v>
      </c>
      <c r="J16" s="122" t="s">
        <v>2826</v>
      </c>
      <c r="K16" s="192" t="s">
        <v>56</v>
      </c>
      <c r="L16" s="122" t="s">
        <v>2862</v>
      </c>
      <c r="M16" s="134">
        <v>100000</v>
      </c>
      <c r="N16" s="235">
        <v>5359</v>
      </c>
      <c r="O16" s="126">
        <v>20000</v>
      </c>
      <c r="P16" s="134">
        <v>20000</v>
      </c>
      <c r="Q16" t="s">
        <v>3279</v>
      </c>
    </row>
    <row r="17" spans="1:17" ht="24">
      <c r="A17" s="184"/>
      <c r="B17" s="184"/>
      <c r="C17" s="154"/>
      <c r="D17" s="154"/>
      <c r="E17" s="154"/>
      <c r="F17" s="123"/>
      <c r="G17" s="123"/>
      <c r="H17" s="123"/>
      <c r="I17" s="192" t="s">
        <v>683</v>
      </c>
      <c r="J17" s="122" t="s">
        <v>2827</v>
      </c>
      <c r="K17" s="192" t="s">
        <v>684</v>
      </c>
      <c r="L17" s="122" t="s">
        <v>2863</v>
      </c>
      <c r="M17" s="134">
        <v>50000</v>
      </c>
      <c r="N17" s="235">
        <v>5950</v>
      </c>
      <c r="O17" s="126">
        <v>20000</v>
      </c>
      <c r="P17" s="134">
        <v>50000</v>
      </c>
      <c r="Q17" t="s">
        <v>3279</v>
      </c>
    </row>
    <row r="18" spans="1:17" ht="15">
      <c r="A18" s="159"/>
      <c r="B18" s="159"/>
      <c r="C18" s="118"/>
      <c r="D18" s="118"/>
      <c r="E18" s="118"/>
      <c r="F18" s="118"/>
      <c r="G18" s="118"/>
      <c r="H18" s="126"/>
      <c r="I18" s="192" t="s">
        <v>685</v>
      </c>
      <c r="J18" s="122" t="s">
        <v>2828</v>
      </c>
      <c r="K18" s="192" t="s">
        <v>60</v>
      </c>
      <c r="L18" s="122" t="s">
        <v>2864</v>
      </c>
      <c r="M18" s="134">
        <v>50000</v>
      </c>
      <c r="N18" s="235">
        <v>4957</v>
      </c>
      <c r="O18" s="126">
        <v>10000</v>
      </c>
      <c r="P18" s="134">
        <v>100000</v>
      </c>
      <c r="Q18" t="s">
        <v>3279</v>
      </c>
    </row>
    <row r="19" spans="1:17" ht="15">
      <c r="A19" s="159"/>
      <c r="B19" s="159"/>
      <c r="C19" s="118"/>
      <c r="D19" s="118"/>
      <c r="E19" s="118"/>
      <c r="F19" s="118"/>
      <c r="G19" s="118"/>
      <c r="H19" s="126"/>
      <c r="I19" s="192" t="s">
        <v>686</v>
      </c>
      <c r="J19" s="122" t="s">
        <v>2974</v>
      </c>
      <c r="K19" s="192" t="s">
        <v>212</v>
      </c>
      <c r="L19" s="122" t="s">
        <v>2975</v>
      </c>
      <c r="M19" s="134">
        <v>10000</v>
      </c>
      <c r="N19" s="235">
        <v>1640</v>
      </c>
      <c r="O19" s="126">
        <v>10000</v>
      </c>
      <c r="P19" s="134">
        <v>10000</v>
      </c>
      <c r="Q19" t="s">
        <v>3279</v>
      </c>
    </row>
    <row r="20" spans="1:17" ht="15">
      <c r="A20" s="128"/>
      <c r="B20" s="128"/>
      <c r="C20" s="129"/>
      <c r="D20" s="129"/>
      <c r="E20" s="129"/>
      <c r="F20" s="123"/>
      <c r="G20" s="118"/>
      <c r="H20" s="123"/>
      <c r="I20" s="192" t="s">
        <v>687</v>
      </c>
      <c r="J20" s="122" t="s">
        <v>2829</v>
      </c>
      <c r="K20" s="192" t="s">
        <v>62</v>
      </c>
      <c r="L20" s="122" t="s">
        <v>2865</v>
      </c>
      <c r="M20" s="134">
        <v>10000</v>
      </c>
      <c r="N20" s="235">
        <v>6860</v>
      </c>
      <c r="O20" s="126">
        <v>10000</v>
      </c>
      <c r="P20" s="134">
        <v>20000</v>
      </c>
      <c r="Q20" t="s">
        <v>3279</v>
      </c>
    </row>
    <row r="21" spans="1:17" ht="15">
      <c r="A21" s="128"/>
      <c r="B21" s="128"/>
      <c r="C21" s="129"/>
      <c r="D21" s="129"/>
      <c r="E21" s="129"/>
      <c r="F21" s="123"/>
      <c r="G21" s="118"/>
      <c r="H21" s="123"/>
      <c r="I21" s="192" t="s">
        <v>688</v>
      </c>
      <c r="J21" s="122" t="s">
        <v>2830</v>
      </c>
      <c r="K21" s="192" t="s">
        <v>64</v>
      </c>
      <c r="L21" s="122" t="s">
        <v>2866</v>
      </c>
      <c r="M21" s="134">
        <v>50000</v>
      </c>
      <c r="N21" s="235">
        <v>0</v>
      </c>
      <c r="O21" s="126">
        <v>10000</v>
      </c>
      <c r="P21" s="134">
        <v>50000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32"/>
      <c r="H22" s="32"/>
      <c r="I22" s="192" t="s">
        <v>689</v>
      </c>
      <c r="J22" s="122" t="s">
        <v>2831</v>
      </c>
      <c r="K22" s="192" t="s">
        <v>66</v>
      </c>
      <c r="L22" s="122" t="s">
        <v>2867</v>
      </c>
      <c r="M22" s="134">
        <v>20000</v>
      </c>
      <c r="N22" s="235">
        <v>1020</v>
      </c>
      <c r="O22" s="126">
        <v>10000</v>
      </c>
      <c r="P22" s="134">
        <v>20000</v>
      </c>
      <c r="Q22" t="s">
        <v>3279</v>
      </c>
    </row>
    <row r="23" spans="1:17" ht="24">
      <c r="A23" s="160"/>
      <c r="B23" s="160"/>
      <c r="C23" s="32"/>
      <c r="D23" s="32"/>
      <c r="E23" s="32"/>
      <c r="F23" s="32"/>
      <c r="G23" s="126"/>
      <c r="H23" s="32"/>
      <c r="I23" s="192" t="s">
        <v>690</v>
      </c>
      <c r="J23" s="122" t="s">
        <v>2832</v>
      </c>
      <c r="K23" s="192" t="s">
        <v>691</v>
      </c>
      <c r="L23" s="122" t="s">
        <v>2868</v>
      </c>
      <c r="M23" s="134">
        <v>50000</v>
      </c>
      <c r="N23" s="235">
        <v>0</v>
      </c>
      <c r="O23" s="126">
        <v>10000</v>
      </c>
      <c r="P23" s="134">
        <v>50000</v>
      </c>
      <c r="Q23" t="s">
        <v>3279</v>
      </c>
    </row>
    <row r="24" spans="1:17" ht="15">
      <c r="A24" s="160"/>
      <c r="B24" s="160"/>
      <c r="C24" s="32"/>
      <c r="D24" s="32"/>
      <c r="E24" s="32"/>
      <c r="F24" s="32"/>
      <c r="G24" s="126"/>
      <c r="H24" s="32"/>
      <c r="I24" s="192" t="s">
        <v>692</v>
      </c>
      <c r="J24" s="122" t="s">
        <v>2834</v>
      </c>
      <c r="K24" s="192" t="s">
        <v>72</v>
      </c>
      <c r="L24" s="122" t="s">
        <v>2869</v>
      </c>
      <c r="M24" s="134">
        <v>50000</v>
      </c>
      <c r="N24" s="235">
        <v>0</v>
      </c>
      <c r="O24" s="126">
        <v>10000</v>
      </c>
      <c r="P24" s="134">
        <v>20000</v>
      </c>
      <c r="Q24" t="s">
        <v>3279</v>
      </c>
    </row>
    <row r="25" spans="1:17" ht="24">
      <c r="A25" s="160"/>
      <c r="B25" s="160"/>
      <c r="C25" s="32"/>
      <c r="D25" s="32"/>
      <c r="E25" s="32"/>
      <c r="F25" s="32"/>
      <c r="G25" s="32"/>
      <c r="H25" s="32"/>
      <c r="I25" s="192" t="s">
        <v>693</v>
      </c>
      <c r="J25" s="122" t="s">
        <v>2836</v>
      </c>
      <c r="K25" s="192" t="s">
        <v>76</v>
      </c>
      <c r="L25" s="122" t="s">
        <v>2871</v>
      </c>
      <c r="M25" s="235">
        <v>100000</v>
      </c>
      <c r="N25" s="235">
        <v>0</v>
      </c>
      <c r="O25" s="235">
        <v>10000</v>
      </c>
      <c r="P25" s="134">
        <v>10000</v>
      </c>
      <c r="Q25" t="s">
        <v>3279</v>
      </c>
    </row>
    <row r="26" spans="1:17" ht="15">
      <c r="A26" s="160"/>
      <c r="B26" s="160"/>
      <c r="C26" s="32"/>
      <c r="D26" s="32"/>
      <c r="E26" s="32"/>
      <c r="F26" s="32"/>
      <c r="G26" s="32"/>
      <c r="H26" s="32"/>
      <c r="I26" s="192" t="s">
        <v>694</v>
      </c>
      <c r="J26" s="122" t="s">
        <v>2837</v>
      </c>
      <c r="K26" s="192" t="s">
        <v>78</v>
      </c>
      <c r="L26" s="122" t="s">
        <v>78</v>
      </c>
      <c r="M26" s="134">
        <v>100000</v>
      </c>
      <c r="N26" s="235">
        <v>36610</v>
      </c>
      <c r="O26" s="126">
        <v>60000</v>
      </c>
      <c r="P26" s="134">
        <v>200000</v>
      </c>
      <c r="Q26" t="s">
        <v>3279</v>
      </c>
    </row>
    <row r="27" spans="1:17" ht="24">
      <c r="A27" s="160"/>
      <c r="B27" s="160"/>
      <c r="C27" s="130"/>
      <c r="D27" s="130"/>
      <c r="E27" s="130"/>
      <c r="F27" s="130"/>
      <c r="G27" s="130"/>
      <c r="H27" s="32"/>
      <c r="I27" s="192" t="s">
        <v>695</v>
      </c>
      <c r="J27" s="122" t="s">
        <v>2898</v>
      </c>
      <c r="K27" s="192" t="s">
        <v>79</v>
      </c>
      <c r="L27" s="122" t="s">
        <v>2899</v>
      </c>
      <c r="M27" s="134">
        <v>10000</v>
      </c>
      <c r="N27" s="235">
        <v>0</v>
      </c>
      <c r="O27" s="126">
        <v>10000</v>
      </c>
      <c r="P27" s="134">
        <v>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2"/>
      <c r="H28" s="32"/>
      <c r="I28" s="192" t="s">
        <v>696</v>
      </c>
      <c r="J28" s="122" t="s">
        <v>2838</v>
      </c>
      <c r="K28" s="192" t="s">
        <v>81</v>
      </c>
      <c r="L28" s="122" t="s">
        <v>2872</v>
      </c>
      <c r="M28" s="134">
        <v>50000</v>
      </c>
      <c r="N28" s="235">
        <v>0</v>
      </c>
      <c r="O28" s="126">
        <v>10000</v>
      </c>
      <c r="P28" s="134">
        <v>150000</v>
      </c>
      <c r="Q28" t="s">
        <v>3279</v>
      </c>
    </row>
    <row r="29" spans="1:17" ht="24">
      <c r="A29" s="160"/>
      <c r="B29" s="160"/>
      <c r="C29" s="32"/>
      <c r="D29" s="32"/>
      <c r="E29" s="32"/>
      <c r="F29" s="32"/>
      <c r="G29" s="32"/>
      <c r="H29" s="32"/>
      <c r="I29" s="192" t="s">
        <v>697</v>
      </c>
      <c r="J29" s="122" t="s">
        <v>2840</v>
      </c>
      <c r="K29" s="192" t="s">
        <v>85</v>
      </c>
      <c r="L29" s="122" t="s">
        <v>2874</v>
      </c>
      <c r="M29" s="134">
        <v>50000</v>
      </c>
      <c r="N29" s="235">
        <v>0</v>
      </c>
      <c r="O29" s="126">
        <v>10000</v>
      </c>
      <c r="P29" s="134">
        <v>20000</v>
      </c>
      <c r="Q29" t="s">
        <v>3279</v>
      </c>
    </row>
    <row r="30" spans="1:17" ht="36">
      <c r="A30" s="160"/>
      <c r="B30" s="160"/>
      <c r="C30" s="32"/>
      <c r="D30" s="32"/>
      <c r="E30" s="32"/>
      <c r="F30" s="32"/>
      <c r="G30" s="32"/>
      <c r="H30" s="32"/>
      <c r="I30" s="682" t="s">
        <v>698</v>
      </c>
      <c r="J30" s="655" t="s">
        <v>2939</v>
      </c>
      <c r="K30" s="682" t="s">
        <v>226</v>
      </c>
      <c r="L30" s="122" t="s">
        <v>2940</v>
      </c>
      <c r="M30" s="235">
        <v>50000</v>
      </c>
      <c r="N30" s="235">
        <v>868</v>
      </c>
      <c r="O30" s="235">
        <v>10000</v>
      </c>
      <c r="P30" s="134">
        <v>10000</v>
      </c>
      <c r="Q30" t="s">
        <v>3279</v>
      </c>
    </row>
    <row r="31" spans="1:17" ht="15">
      <c r="A31" s="160"/>
      <c r="B31" s="160"/>
      <c r="C31" s="32"/>
      <c r="D31" s="32"/>
      <c r="E31" s="32"/>
      <c r="F31" s="130"/>
      <c r="G31" s="130"/>
      <c r="H31" s="131"/>
      <c r="I31" s="201" t="s">
        <v>699</v>
      </c>
      <c r="J31" s="122" t="s">
        <v>2842</v>
      </c>
      <c r="K31" s="201" t="s">
        <v>580</v>
      </c>
      <c r="L31" s="122" t="s">
        <v>2875</v>
      </c>
      <c r="M31" s="235">
        <v>200000</v>
      </c>
      <c r="N31" s="235">
        <v>31223</v>
      </c>
      <c r="O31" s="235">
        <v>60000</v>
      </c>
      <c r="P31" s="134">
        <v>250000</v>
      </c>
      <c r="Q31" t="s">
        <v>3279</v>
      </c>
    </row>
    <row r="32" spans="1:17" ht="24">
      <c r="A32" s="160"/>
      <c r="B32" s="160"/>
      <c r="C32" s="32"/>
      <c r="D32" s="32"/>
      <c r="E32" s="32"/>
      <c r="F32" s="32"/>
      <c r="G32" s="32"/>
      <c r="H32" s="32"/>
      <c r="I32" s="192" t="s">
        <v>700</v>
      </c>
      <c r="J32" s="122" t="s">
        <v>3027</v>
      </c>
      <c r="K32" s="192" t="s">
        <v>548</v>
      </c>
      <c r="L32" s="122" t="s">
        <v>3028</v>
      </c>
      <c r="M32" s="235">
        <v>200000</v>
      </c>
      <c r="N32" s="235">
        <v>780</v>
      </c>
      <c r="O32" s="235">
        <v>50000</v>
      </c>
      <c r="P32" s="134">
        <v>50000</v>
      </c>
      <c r="Q32" t="s">
        <v>3279</v>
      </c>
    </row>
    <row r="33" spans="1:17" ht="24">
      <c r="A33" s="160"/>
      <c r="B33" s="160"/>
      <c r="C33" s="32"/>
      <c r="D33" s="32"/>
      <c r="E33" s="32"/>
      <c r="F33" s="32"/>
      <c r="G33" s="32"/>
      <c r="H33" s="32"/>
      <c r="I33" s="156" t="s">
        <v>701</v>
      </c>
      <c r="J33" s="122" t="s">
        <v>2844</v>
      </c>
      <c r="K33" s="201" t="s">
        <v>583</v>
      </c>
      <c r="L33" s="122" t="s">
        <v>2876</v>
      </c>
      <c r="M33" s="235">
        <v>150000</v>
      </c>
      <c r="N33" s="235">
        <v>0</v>
      </c>
      <c r="O33" s="235">
        <v>150000</v>
      </c>
      <c r="P33" s="134">
        <v>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2"/>
      <c r="H34" s="32"/>
      <c r="I34" s="156" t="s">
        <v>702</v>
      </c>
      <c r="J34" s="122" t="s">
        <v>2924</v>
      </c>
      <c r="K34" s="201" t="s">
        <v>180</v>
      </c>
      <c r="L34" s="122" t="s">
        <v>180</v>
      </c>
      <c r="M34" s="235">
        <v>10000</v>
      </c>
      <c r="N34" s="235">
        <v>0</v>
      </c>
      <c r="O34" s="235">
        <v>10000</v>
      </c>
      <c r="P34" s="134">
        <v>10000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156" t="s">
        <v>703</v>
      </c>
      <c r="J35" s="122" t="s">
        <v>2964</v>
      </c>
      <c r="K35" s="201" t="s">
        <v>350</v>
      </c>
      <c r="L35" s="122" t="s">
        <v>350</v>
      </c>
      <c r="M35" s="235">
        <v>100000</v>
      </c>
      <c r="N35" s="235">
        <v>0</v>
      </c>
      <c r="O35" s="235">
        <v>10000</v>
      </c>
      <c r="P35" s="134">
        <v>50000</v>
      </c>
      <c r="Q35" t="s">
        <v>3279</v>
      </c>
    </row>
    <row r="36" spans="1:17" ht="17.45" customHeight="1">
      <c r="A36" s="160"/>
      <c r="B36" s="160"/>
      <c r="C36" s="32"/>
      <c r="D36" s="32"/>
      <c r="E36" s="32"/>
      <c r="F36" s="32"/>
      <c r="G36" s="32"/>
      <c r="H36" s="32"/>
      <c r="I36" s="156" t="s">
        <v>704</v>
      </c>
      <c r="J36" s="122" t="s">
        <v>2965</v>
      </c>
      <c r="K36" s="156" t="s">
        <v>352</v>
      </c>
      <c r="L36" s="122" t="s">
        <v>352</v>
      </c>
      <c r="M36" s="235">
        <v>30000</v>
      </c>
      <c r="N36" s="235">
        <v>0</v>
      </c>
      <c r="O36" s="235">
        <v>10000</v>
      </c>
      <c r="P36" s="134">
        <v>30000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2"/>
      <c r="H37" s="32"/>
      <c r="I37" s="156" t="s">
        <v>705</v>
      </c>
      <c r="J37" s="122" t="s">
        <v>2988</v>
      </c>
      <c r="K37" s="122" t="s">
        <v>427</v>
      </c>
      <c r="L37" s="122" t="s">
        <v>427</v>
      </c>
      <c r="M37" s="119">
        <v>10000</v>
      </c>
      <c r="N37" s="118">
        <v>1979</v>
      </c>
      <c r="O37" s="126">
        <v>10000</v>
      </c>
      <c r="P37" s="134">
        <v>10000</v>
      </c>
      <c r="Q37" t="s">
        <v>3279</v>
      </c>
    </row>
    <row r="38" spans="1:17" ht="17.45" customHeight="1">
      <c r="A38" s="160"/>
      <c r="B38" s="160"/>
      <c r="C38" s="32"/>
      <c r="D38" s="32"/>
      <c r="E38" s="32"/>
      <c r="F38" s="32"/>
      <c r="G38" s="32"/>
      <c r="H38" s="32"/>
      <c r="I38" s="156" t="s">
        <v>706</v>
      </c>
      <c r="J38" s="122" t="s">
        <v>2938</v>
      </c>
      <c r="K38" s="122" t="s">
        <v>707</v>
      </c>
      <c r="L38" s="122" t="s">
        <v>707</v>
      </c>
      <c r="M38" s="119">
        <v>20000</v>
      </c>
      <c r="N38" s="118">
        <v>5900</v>
      </c>
      <c r="O38" s="126">
        <v>10000</v>
      </c>
      <c r="P38" s="134">
        <v>20000</v>
      </c>
      <c r="Q38" t="s">
        <v>3279</v>
      </c>
    </row>
    <row r="39" spans="1:17" ht="17.45" customHeight="1">
      <c r="A39" s="160"/>
      <c r="B39" s="160"/>
      <c r="C39" s="32"/>
      <c r="D39" s="32"/>
      <c r="E39" s="32"/>
      <c r="F39" s="32"/>
      <c r="G39" s="32"/>
      <c r="H39" s="32"/>
      <c r="I39" s="156" t="s">
        <v>708</v>
      </c>
      <c r="J39" s="122" t="s">
        <v>2959</v>
      </c>
      <c r="K39" s="122" t="s">
        <v>709</v>
      </c>
      <c r="L39" s="122" t="s">
        <v>2954</v>
      </c>
      <c r="M39" s="134">
        <v>0</v>
      </c>
      <c r="N39" s="118">
        <v>0</v>
      </c>
      <c r="O39" s="126">
        <v>0</v>
      </c>
      <c r="P39" s="134">
        <v>50000</v>
      </c>
      <c r="Q39" t="s">
        <v>3279</v>
      </c>
    </row>
    <row r="40" spans="1:17" ht="17.45" customHeight="1">
      <c r="A40" s="160"/>
      <c r="B40" s="160"/>
      <c r="C40" s="32"/>
      <c r="D40" s="32"/>
      <c r="E40" s="32"/>
      <c r="F40" s="32"/>
      <c r="G40" s="32"/>
      <c r="H40" s="32"/>
      <c r="I40" s="161" t="s">
        <v>111</v>
      </c>
      <c r="J40" s="161"/>
      <c r="K40" s="99" t="s">
        <v>112</v>
      </c>
      <c r="L40" s="99"/>
      <c r="M40" s="211">
        <f>SUM(M10:M39)</f>
        <v>6870000</v>
      </c>
      <c r="N40" s="219">
        <f>SUM(N11:N39)</f>
        <v>2724003</v>
      </c>
      <c r="O40" s="219">
        <f>SUM(O11:O39)</f>
        <v>4140000</v>
      </c>
      <c r="P40" s="219">
        <f>SUM(P11:P39)</f>
        <v>7250000</v>
      </c>
      <c r="Q40" s="15"/>
    </row>
    <row r="41" spans="1:17" ht="17.45" customHeight="1">
      <c r="A41" s="160"/>
      <c r="B41" s="160"/>
      <c r="C41" s="32"/>
      <c r="D41" s="32"/>
      <c r="E41" s="32"/>
      <c r="F41" s="32"/>
      <c r="G41" s="32"/>
      <c r="H41" s="32"/>
      <c r="I41" s="166"/>
      <c r="J41" s="166"/>
      <c r="K41" s="32"/>
      <c r="L41" s="32"/>
      <c r="M41" s="279"/>
      <c r="N41" s="32"/>
      <c r="O41" s="363"/>
      <c r="P41" s="32"/>
      <c r="Q41" s="15"/>
    </row>
    <row r="42" spans="1:17" ht="17.45" customHeight="1">
      <c r="A42" s="210"/>
      <c r="B42" s="210"/>
      <c r="C42" s="255" t="s">
        <v>201</v>
      </c>
      <c r="D42" s="255"/>
      <c r="E42" s="311">
        <f>SUM(E6:E7)</f>
        <v>150000</v>
      </c>
      <c r="F42" s="219">
        <f t="shared" ref="F42:H42" si="0">SUM(F6:F7)</f>
        <v>0</v>
      </c>
      <c r="G42" s="219">
        <f t="shared" si="0"/>
        <v>20000</v>
      </c>
      <c r="H42" s="219">
        <f t="shared" si="0"/>
        <v>20000</v>
      </c>
      <c r="I42" s="109"/>
      <c r="J42" s="109"/>
      <c r="K42" s="639" t="s">
        <v>113</v>
      </c>
      <c r="L42" s="639"/>
      <c r="M42" s="307">
        <f>M9+M40</f>
        <v>6870000</v>
      </c>
      <c r="N42" s="307">
        <f>N9+N40</f>
        <v>2724003</v>
      </c>
      <c r="O42" s="307">
        <f>O9+O40</f>
        <v>4140000</v>
      </c>
      <c r="P42" s="307">
        <f>P9+P40</f>
        <v>7250000</v>
      </c>
      <c r="Q42" s="15"/>
    </row>
    <row r="43" spans="1:17" ht="17.45" customHeight="1">
      <c r="A43" s="199"/>
      <c r="B43" s="199"/>
      <c r="C43" s="31"/>
      <c r="D43" s="31"/>
      <c r="E43" s="31"/>
      <c r="F43" s="218"/>
      <c r="G43" s="31"/>
      <c r="H43" s="53"/>
      <c r="I43" s="203" t="s">
        <v>2186</v>
      </c>
      <c r="J43" s="613"/>
      <c r="K43" s="38"/>
      <c r="L43" s="38"/>
      <c r="M43" s="38"/>
      <c r="N43" s="257"/>
      <c r="O43" s="366"/>
      <c r="P43" s="258"/>
      <c r="Q43" s="15"/>
    </row>
    <row r="44" spans="1:17" s="3" customFormat="1" ht="17.45" customHeight="1">
      <c r="A44" s="4"/>
      <c r="B44" s="4"/>
      <c r="I44" s="77"/>
      <c r="J44" s="77"/>
      <c r="K44" s="49"/>
      <c r="L44" s="49"/>
      <c r="M44" s="49"/>
      <c r="N44" s="50"/>
      <c r="O44" s="367"/>
      <c r="P44" s="51"/>
      <c r="Q44" s="39"/>
    </row>
    <row r="45" spans="1:17" s="3" customFormat="1" ht="15">
      <c r="A45" s="4"/>
      <c r="B45" s="4"/>
      <c r="I45" s="72"/>
      <c r="J45" s="72"/>
      <c r="O45" s="362"/>
    </row>
    <row r="46" spans="1:17" s="3" customFormat="1" ht="15">
      <c r="A46" s="4"/>
      <c r="B46" s="4"/>
      <c r="I46" s="22"/>
      <c r="J46" s="22"/>
      <c r="K46" s="53"/>
      <c r="L46" s="53"/>
      <c r="M46" s="53"/>
      <c r="N46" s="53"/>
      <c r="O46" s="368"/>
      <c r="P46" s="53"/>
    </row>
    <row r="47" spans="1:17" s="3" customFormat="1" ht="15">
      <c r="A47" s="4"/>
      <c r="B47" s="4"/>
      <c r="I47" s="73"/>
      <c r="J47" s="73"/>
      <c r="K47" s="49"/>
      <c r="L47" s="49"/>
      <c r="M47" s="49"/>
      <c r="N47" s="55"/>
      <c r="O47" s="45"/>
      <c r="P47" s="55"/>
    </row>
    <row r="48" spans="1:17" s="3" customFormat="1" ht="15">
      <c r="A48" s="4"/>
      <c r="B48" s="4"/>
      <c r="I48" s="73"/>
      <c r="J48" s="73"/>
      <c r="K48" s="49"/>
      <c r="L48" s="49"/>
      <c r="M48" s="49"/>
      <c r="N48" s="55"/>
      <c r="O48" s="45"/>
      <c r="P48" s="55"/>
    </row>
    <row r="49" spans="1:16" s="3" customFormat="1" ht="15">
      <c r="A49" s="4"/>
      <c r="B49" s="4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I50" s="74"/>
      <c r="J50" s="74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I51" s="74"/>
      <c r="J51" s="74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I52" s="74"/>
      <c r="J52" s="74"/>
      <c r="K52" s="49"/>
      <c r="L52" s="49"/>
      <c r="M52" s="49"/>
      <c r="N52" s="55"/>
      <c r="O52" s="45"/>
      <c r="P52" s="57"/>
    </row>
    <row r="53" spans="1:16" s="3" customFormat="1" ht="15">
      <c r="A53" s="4"/>
      <c r="B53" s="4"/>
      <c r="I53" s="49"/>
      <c r="J53" s="49"/>
      <c r="K53" s="18"/>
      <c r="L53" s="18"/>
      <c r="M53" s="18"/>
      <c r="N53" s="44"/>
      <c r="O53" s="367"/>
      <c r="P53" s="44"/>
    </row>
    <row r="54" spans="1:16" s="3" customFormat="1" ht="15">
      <c r="A54" s="4"/>
      <c r="B54" s="4"/>
      <c r="I54" s="49"/>
      <c r="J54" s="49"/>
      <c r="K54" s="18"/>
      <c r="L54" s="18"/>
      <c r="M54" s="18"/>
      <c r="N54" s="44"/>
      <c r="O54" s="367"/>
      <c r="P54" s="44"/>
    </row>
    <row r="55" spans="1:16" s="3" customFormat="1" ht="15">
      <c r="A55" s="4"/>
      <c r="B55" s="4"/>
      <c r="H55" s="39"/>
      <c r="I55" s="49"/>
      <c r="J55" s="49"/>
      <c r="K55" s="18"/>
      <c r="L55" s="18"/>
      <c r="M55" s="18"/>
      <c r="N55" s="44"/>
      <c r="O55" s="367"/>
      <c r="P55" s="44"/>
    </row>
    <row r="56" spans="1:16" s="3" customFormat="1" ht="15">
      <c r="A56" s="4"/>
      <c r="B56" s="4"/>
      <c r="I56" s="74"/>
      <c r="J56" s="74"/>
      <c r="K56" s="82"/>
      <c r="L56" s="84"/>
      <c r="M56" s="84"/>
      <c r="N56" s="58"/>
      <c r="O56" s="58"/>
      <c r="P56" s="58"/>
    </row>
    <row r="57" spans="1:16" s="3" customFormat="1" ht="15">
      <c r="A57" s="4"/>
      <c r="B57" s="4"/>
      <c r="I57" s="74"/>
      <c r="J57" s="74"/>
      <c r="K57" s="82"/>
      <c r="L57" s="84"/>
      <c r="M57" s="84"/>
      <c r="N57" s="58"/>
      <c r="O57" s="58"/>
      <c r="P57" s="58"/>
    </row>
    <row r="58" spans="1:16" s="3" customFormat="1" ht="15">
      <c r="A58" s="4"/>
      <c r="B58" s="4"/>
      <c r="I58" s="22"/>
      <c r="J58" s="22"/>
      <c r="O58" s="362"/>
    </row>
    <row r="59" spans="1:16" s="3" customFormat="1" ht="15">
      <c r="A59" s="4"/>
      <c r="B59" s="4"/>
      <c r="I59" s="22"/>
      <c r="J59" s="22"/>
      <c r="O59" s="362"/>
    </row>
    <row r="60" spans="1:16" s="3" customFormat="1" ht="15">
      <c r="A60" s="4"/>
      <c r="B60" s="4"/>
      <c r="I60" s="22"/>
      <c r="J60" s="22"/>
      <c r="O60" s="362"/>
    </row>
    <row r="61" spans="1:16" s="3" customFormat="1" ht="15">
      <c r="A61" s="4"/>
      <c r="B61" s="4"/>
      <c r="I61" s="22"/>
      <c r="J61" s="22"/>
      <c r="O61" s="362"/>
    </row>
    <row r="62" spans="1:16" s="3" customFormat="1" ht="15">
      <c r="A62" s="4"/>
      <c r="B62" s="4"/>
      <c r="I62" s="22"/>
      <c r="J62" s="22"/>
      <c r="O62" s="362"/>
    </row>
    <row r="63" spans="1:16" s="3" customFormat="1" ht="15">
      <c r="A63" s="4"/>
      <c r="B63" s="4"/>
      <c r="I63" s="22"/>
      <c r="J63" s="22"/>
      <c r="O63" s="362"/>
    </row>
    <row r="64" spans="1:16" s="3" customFormat="1" ht="15">
      <c r="A64" s="4"/>
      <c r="B64" s="4"/>
      <c r="I64" s="22"/>
      <c r="J64" s="22"/>
      <c r="O64" s="362"/>
    </row>
    <row r="65" spans="1:15" s="3" customFormat="1" ht="15">
      <c r="A65" s="4"/>
      <c r="B65" s="4"/>
      <c r="I65" s="22"/>
      <c r="J65" s="22"/>
      <c r="O65" s="362"/>
    </row>
    <row r="66" spans="1:15" s="3" customFormat="1" ht="15">
      <c r="A66" s="4"/>
      <c r="B66" s="4"/>
      <c r="I66" s="22"/>
      <c r="J66" s="22"/>
      <c r="O66" s="362"/>
    </row>
    <row r="67" spans="1:15" s="3" customFormat="1" ht="15">
      <c r="A67" s="4"/>
      <c r="B67" s="4"/>
      <c r="I67" s="22"/>
      <c r="J67" s="22"/>
      <c r="O67" s="362"/>
    </row>
    <row r="68" spans="1:15" s="3" customFormat="1" ht="15">
      <c r="A68" s="4"/>
      <c r="B68" s="4"/>
      <c r="I68" s="22"/>
      <c r="J68" s="22"/>
      <c r="O68" s="362"/>
    </row>
    <row r="69" spans="1:15" s="3" customFormat="1" ht="15">
      <c r="A69" s="4"/>
      <c r="B69" s="4"/>
      <c r="I69" s="22"/>
      <c r="J69" s="22"/>
      <c r="O69" s="362"/>
    </row>
    <row r="70" spans="1:15" s="3" customFormat="1" ht="15">
      <c r="A70" s="4"/>
      <c r="B70" s="4"/>
      <c r="I70" s="22"/>
      <c r="J70" s="22"/>
      <c r="O70" s="362"/>
    </row>
    <row r="71" spans="1:15" s="3" customFormat="1" ht="15">
      <c r="A71" s="4"/>
      <c r="B71" s="4"/>
      <c r="I71" s="22"/>
      <c r="J71" s="22"/>
      <c r="O71" s="362"/>
    </row>
    <row r="72" spans="1:15" s="3" customFormat="1" ht="15">
      <c r="A72" s="4"/>
      <c r="B72" s="4"/>
      <c r="I72" s="22"/>
      <c r="J72" s="22"/>
      <c r="O72" s="362"/>
    </row>
    <row r="73" spans="1:15" s="3" customFormat="1" ht="15">
      <c r="A73" s="4"/>
      <c r="B73" s="4"/>
      <c r="I73" s="22"/>
      <c r="J73" s="22"/>
      <c r="O73" s="362"/>
    </row>
    <row r="74" spans="1:15" s="3" customFormat="1" ht="15">
      <c r="A74" s="4"/>
      <c r="B74" s="4"/>
      <c r="I74" s="22"/>
      <c r="J74" s="22"/>
      <c r="O74" s="362"/>
    </row>
    <row r="75" spans="1:15" s="3" customFormat="1" ht="15">
      <c r="A75" s="4"/>
      <c r="B75" s="4"/>
      <c r="I75" s="22"/>
      <c r="J75" s="22"/>
      <c r="O75" s="362"/>
    </row>
    <row r="76" spans="1:15" s="3" customFormat="1" ht="15">
      <c r="A76" s="4"/>
      <c r="B76" s="4"/>
      <c r="I76" s="22"/>
      <c r="J76" s="22"/>
      <c r="O76" s="362"/>
    </row>
    <row r="77" spans="1:15" s="3" customFormat="1" ht="15">
      <c r="A77" s="4"/>
      <c r="B77" s="4"/>
      <c r="I77" s="22"/>
      <c r="J77" s="22"/>
      <c r="O77" s="362"/>
    </row>
    <row r="78" spans="1:15" s="3" customFormat="1" ht="15">
      <c r="A78" s="4"/>
      <c r="B78" s="4"/>
      <c r="I78" s="22"/>
      <c r="J78" s="22"/>
      <c r="O78" s="362"/>
    </row>
    <row r="79" spans="1:15" s="3" customFormat="1" ht="15">
      <c r="A79" s="4"/>
      <c r="B79" s="4"/>
      <c r="I79" s="22"/>
      <c r="J79" s="22"/>
      <c r="O79" s="362"/>
    </row>
    <row r="80" spans="1:15" s="3" customFormat="1" ht="15">
      <c r="A80" s="4"/>
      <c r="B80" s="4"/>
      <c r="I80" s="22"/>
      <c r="J80" s="22"/>
      <c r="O80" s="362"/>
    </row>
    <row r="81" spans="1:16" s="3" customFormat="1" ht="15">
      <c r="A81" s="4"/>
      <c r="B81" s="4"/>
      <c r="I81" s="22"/>
      <c r="J81" s="22"/>
      <c r="O81" s="362"/>
    </row>
    <row r="82" spans="1:16" s="3" customFormat="1" ht="15">
      <c r="A82" s="4"/>
      <c r="B82" s="4"/>
      <c r="I82" s="22"/>
      <c r="J82" s="22"/>
      <c r="O82" s="362"/>
    </row>
    <row r="83" spans="1:16" s="3" customFormat="1" ht="15">
      <c r="A83" s="4"/>
      <c r="B83" s="4"/>
      <c r="I83" s="22"/>
      <c r="J83" s="22"/>
      <c r="O83" s="362"/>
    </row>
    <row r="84" spans="1:16" s="3" customFormat="1" ht="15">
      <c r="A84" s="4"/>
      <c r="B84" s="4"/>
      <c r="I84" s="22"/>
      <c r="J84" s="22"/>
      <c r="O84" s="362"/>
    </row>
    <row r="85" spans="1:16" s="3" customFormat="1" ht="15">
      <c r="A85" s="4"/>
      <c r="B85" s="4"/>
      <c r="I85" s="22"/>
      <c r="J85" s="22"/>
      <c r="O85" s="362"/>
    </row>
    <row r="86" spans="1:16" s="3" customFormat="1" ht="15">
      <c r="A86" s="4"/>
      <c r="B86" s="4"/>
      <c r="I86" s="22"/>
      <c r="J86" s="22"/>
      <c r="O86" s="362"/>
    </row>
    <row r="87" spans="1:16" s="3" customFormat="1" ht="15">
      <c r="A87" s="4"/>
      <c r="B87" s="4"/>
      <c r="I87" s="22"/>
      <c r="J87" s="22"/>
      <c r="O87" s="362"/>
    </row>
    <row r="88" spans="1:16" s="3" customFormat="1" ht="15">
      <c r="A88" s="4"/>
      <c r="B88" s="4"/>
      <c r="I88" s="22"/>
      <c r="J88" s="22"/>
      <c r="O88" s="362"/>
    </row>
    <row r="89" spans="1:16" s="3" customFormat="1" ht="15">
      <c r="A89" s="4"/>
      <c r="B89" s="4"/>
      <c r="I89" s="22"/>
      <c r="J89" s="22"/>
      <c r="O89" s="362"/>
    </row>
    <row r="90" spans="1:16" s="3" customFormat="1" ht="15">
      <c r="A90" s="4"/>
      <c r="B90" s="4"/>
      <c r="I90" s="22"/>
      <c r="J90" s="22"/>
      <c r="O90" s="362"/>
    </row>
    <row r="91" spans="1:16" s="3" customFormat="1" ht="15">
      <c r="A91" s="62"/>
      <c r="B91" s="62"/>
      <c r="C91" s="19" t="s">
        <v>2187</v>
      </c>
      <c r="D91" s="19"/>
      <c r="E91" s="19"/>
      <c r="F91" s="59"/>
      <c r="G91" s="59"/>
      <c r="H91" s="60"/>
      <c r="I91" s="22"/>
      <c r="J91" s="22"/>
      <c r="K91" s="82"/>
      <c r="L91" s="84"/>
      <c r="M91" s="84"/>
      <c r="N91" s="58"/>
      <c r="O91" s="58"/>
      <c r="P91" s="58"/>
    </row>
    <row r="92" spans="1:16" s="3" customFormat="1" ht="15">
      <c r="A92" s="4"/>
      <c r="B92" s="4"/>
      <c r="I92" s="83"/>
      <c r="J92" s="613"/>
      <c r="O92" s="362"/>
    </row>
    <row r="93" spans="1:16" s="3" customFormat="1" ht="15">
      <c r="A93" s="4"/>
      <c r="B93" s="4"/>
      <c r="I93" s="22"/>
      <c r="J93" s="22"/>
      <c r="O93" s="362"/>
    </row>
    <row r="94" spans="1:16" s="3" customFormat="1" ht="15">
      <c r="A94" s="4"/>
      <c r="B94" s="4"/>
      <c r="I94" s="22"/>
      <c r="J94" s="22"/>
      <c r="O94" s="362"/>
    </row>
    <row r="95" spans="1:16" s="3" customFormat="1" ht="15">
      <c r="A95" s="4"/>
      <c r="B95" s="4"/>
      <c r="I95" s="22"/>
      <c r="J95" s="22"/>
      <c r="O95" s="362"/>
    </row>
    <row r="96" spans="1:16" s="3" customFormat="1" ht="15">
      <c r="A96" s="4"/>
      <c r="B96" s="4"/>
      <c r="I96" s="22"/>
      <c r="J96" s="22"/>
      <c r="O96" s="362"/>
    </row>
    <row r="97" spans="1:15" s="3" customFormat="1" ht="15">
      <c r="A97" s="4"/>
      <c r="B97" s="4"/>
      <c r="I97" s="22"/>
      <c r="J97" s="22"/>
      <c r="O97" s="362"/>
    </row>
    <row r="98" spans="1:15" s="3" customFormat="1" ht="15">
      <c r="A98" s="4"/>
      <c r="B98" s="4"/>
      <c r="I98" s="22"/>
      <c r="J98" s="22"/>
      <c r="O98" s="362"/>
    </row>
    <row r="99" spans="1:15" s="3" customFormat="1" ht="15">
      <c r="A99" s="4"/>
      <c r="B99" s="4"/>
      <c r="I99" s="22"/>
      <c r="J99" s="22"/>
      <c r="O99" s="362"/>
    </row>
    <row r="100" spans="1:15" s="3" customFormat="1" ht="15">
      <c r="A100" s="4"/>
      <c r="B100" s="4"/>
      <c r="I100" s="22"/>
      <c r="J100" s="22"/>
      <c r="O100" s="362"/>
    </row>
    <row r="101" spans="1:15" s="3" customFormat="1" ht="15">
      <c r="A101" s="4"/>
      <c r="B101" s="4"/>
      <c r="I101" s="22"/>
      <c r="J101" s="22"/>
      <c r="O101" s="362"/>
    </row>
    <row r="102" spans="1:15" s="3" customFormat="1" ht="15">
      <c r="A102" s="4"/>
      <c r="B102" s="4"/>
      <c r="I102" s="22"/>
      <c r="J102" s="22"/>
      <c r="O102" s="362"/>
    </row>
    <row r="103" spans="1:15" s="3" customFormat="1" ht="15">
      <c r="A103" s="4"/>
      <c r="B103" s="4"/>
      <c r="I103" s="22"/>
      <c r="J103" s="22"/>
      <c r="O103" s="362"/>
    </row>
    <row r="104" spans="1:15" s="3" customFormat="1" ht="15">
      <c r="A104" s="4"/>
      <c r="B104" s="4"/>
      <c r="I104" s="22"/>
      <c r="J104" s="22"/>
      <c r="O104" s="362"/>
    </row>
    <row r="105" spans="1:15" s="3" customFormat="1" ht="15">
      <c r="A105" s="4"/>
      <c r="B105" s="4"/>
      <c r="I105" s="22"/>
      <c r="J105" s="22"/>
      <c r="O105" s="362"/>
    </row>
    <row r="106" spans="1:15" s="3" customFormat="1" ht="15">
      <c r="A106" s="4"/>
      <c r="B106" s="4"/>
      <c r="I106" s="22"/>
      <c r="J106" s="22"/>
      <c r="O106" s="362"/>
    </row>
    <row r="107" spans="1:15" s="3" customFormat="1" ht="15">
      <c r="A107" s="4"/>
      <c r="B107" s="4"/>
      <c r="I107" s="22"/>
      <c r="J107" s="22"/>
      <c r="O107" s="362"/>
    </row>
    <row r="108" spans="1:15" s="3" customFormat="1" ht="15">
      <c r="A108" s="4"/>
      <c r="B108" s="4"/>
      <c r="I108" s="22"/>
      <c r="J108" s="22"/>
      <c r="O108" s="362"/>
    </row>
    <row r="109" spans="1:15" s="3" customFormat="1" ht="15">
      <c r="A109" s="4"/>
      <c r="B109" s="4"/>
      <c r="I109" s="22"/>
      <c r="J109" s="22"/>
      <c r="O109" s="362"/>
    </row>
    <row r="110" spans="1:15" s="3" customFormat="1" ht="15">
      <c r="A110" s="4"/>
      <c r="B110" s="4"/>
      <c r="I110" s="22"/>
      <c r="J110" s="22"/>
      <c r="O110" s="362"/>
    </row>
    <row r="111" spans="1:15" s="3" customFormat="1" ht="15">
      <c r="A111" s="4"/>
      <c r="B111" s="4"/>
      <c r="I111" s="22"/>
      <c r="J111" s="22"/>
      <c r="O111" s="362"/>
    </row>
    <row r="112" spans="1:15" s="3" customFormat="1" ht="15">
      <c r="A112" s="4"/>
      <c r="B112" s="4"/>
      <c r="I112" s="22"/>
      <c r="J112" s="22"/>
      <c r="O112" s="362"/>
    </row>
    <row r="113" spans="1:15" s="3" customFormat="1" ht="15">
      <c r="A113" s="4"/>
      <c r="B113" s="4"/>
      <c r="I113" s="22"/>
      <c r="J113" s="22"/>
      <c r="O113" s="362"/>
    </row>
    <row r="114" spans="1:15" s="3" customFormat="1" ht="15">
      <c r="A114" s="4"/>
      <c r="B114" s="4"/>
      <c r="I114" s="22"/>
      <c r="J114" s="22"/>
      <c r="O114" s="362"/>
    </row>
    <row r="115" spans="1:15" s="3" customFormat="1" ht="15">
      <c r="A115" s="4"/>
      <c r="B115" s="4"/>
      <c r="I115" s="22"/>
      <c r="J115" s="22"/>
      <c r="O115" s="362"/>
    </row>
    <row r="116" spans="1:15" s="3" customFormat="1" ht="15">
      <c r="A116" s="4"/>
      <c r="B116" s="4"/>
      <c r="I116" s="22"/>
      <c r="J116" s="22"/>
      <c r="O116" s="362"/>
    </row>
    <row r="117" spans="1:15" s="3" customFormat="1" ht="15">
      <c r="A117" s="4"/>
      <c r="B117" s="4"/>
      <c r="I117" s="22"/>
      <c r="J117" s="22"/>
      <c r="O117" s="362"/>
    </row>
    <row r="118" spans="1:15" s="3" customFormat="1" ht="15">
      <c r="A118" s="4"/>
      <c r="B118" s="4"/>
      <c r="I118" s="22"/>
      <c r="J118" s="22"/>
      <c r="O118" s="362"/>
    </row>
    <row r="119" spans="1:15" s="3" customFormat="1" ht="15">
      <c r="A119" s="4"/>
      <c r="B119" s="4"/>
      <c r="I119" s="22"/>
      <c r="J119" s="22"/>
      <c r="O119" s="362"/>
    </row>
    <row r="120" spans="1:15" s="3" customFormat="1" ht="15">
      <c r="A120" s="4"/>
      <c r="B120" s="4"/>
      <c r="I120" s="22"/>
      <c r="J120" s="22"/>
      <c r="O120" s="362"/>
    </row>
    <row r="121" spans="1:15" s="3" customFormat="1" ht="15">
      <c r="A121" s="4"/>
      <c r="B121" s="4"/>
      <c r="I121" s="22"/>
      <c r="J121" s="22"/>
      <c r="O121" s="362"/>
    </row>
    <row r="122" spans="1:15" s="3" customFormat="1" ht="15">
      <c r="A122" s="4"/>
      <c r="B122" s="4"/>
      <c r="I122" s="22"/>
      <c r="J122" s="22"/>
      <c r="O122" s="362"/>
    </row>
    <row r="123" spans="1:15" s="3" customFormat="1" ht="15">
      <c r="A123" s="4"/>
      <c r="B123" s="4"/>
      <c r="I123" s="22"/>
      <c r="J123" s="22"/>
      <c r="O123" s="362"/>
    </row>
    <row r="124" spans="1:15" s="3" customFormat="1" ht="15">
      <c r="A124" s="4"/>
      <c r="B124" s="4"/>
      <c r="I124" s="22"/>
      <c r="J124" s="22"/>
      <c r="O124" s="362"/>
    </row>
    <row r="125" spans="1:15" s="3" customFormat="1" ht="15">
      <c r="A125" s="4"/>
      <c r="B125" s="4"/>
      <c r="I125" s="22"/>
      <c r="J125" s="22"/>
      <c r="O125" s="362"/>
    </row>
    <row r="126" spans="1:15" s="3" customFormat="1" ht="15">
      <c r="A126" s="4"/>
      <c r="B126" s="4"/>
      <c r="I126" s="22"/>
      <c r="J126" s="22"/>
      <c r="O126" s="362"/>
    </row>
    <row r="127" spans="1:15" s="3" customFormat="1" ht="15">
      <c r="A127" s="4"/>
      <c r="B127" s="4"/>
      <c r="I127" s="22"/>
      <c r="J127" s="22"/>
      <c r="O127" s="362"/>
    </row>
    <row r="128" spans="1:15" s="3" customFormat="1" ht="15">
      <c r="A128" s="4"/>
      <c r="B128" s="4"/>
      <c r="I128" s="22"/>
      <c r="J128" s="22"/>
      <c r="O128" s="362"/>
    </row>
    <row r="129" spans="1:15" s="3" customFormat="1" ht="15">
      <c r="A129" s="4"/>
      <c r="B129" s="4"/>
      <c r="I129" s="22"/>
      <c r="J129" s="22"/>
      <c r="O129" s="362"/>
    </row>
    <row r="130" spans="1:15" s="3" customFormat="1" ht="15">
      <c r="A130" s="4"/>
      <c r="B130" s="4"/>
      <c r="I130" s="22"/>
      <c r="J130" s="22"/>
      <c r="O130" s="362"/>
    </row>
    <row r="131" spans="1:15" s="3" customFormat="1" ht="15">
      <c r="A131" s="4"/>
      <c r="B131" s="4"/>
      <c r="I131" s="22"/>
      <c r="J131" s="22"/>
      <c r="O131" s="362"/>
    </row>
    <row r="132" spans="1:15" s="3" customFormat="1" ht="15">
      <c r="A132" s="4"/>
      <c r="B132" s="4"/>
      <c r="I132" s="22"/>
      <c r="J132" s="22"/>
      <c r="O132" s="362"/>
    </row>
    <row r="133" spans="1:15" s="3" customFormat="1" ht="15">
      <c r="A133" s="4"/>
      <c r="B133" s="4"/>
      <c r="I133" s="22"/>
      <c r="J133" s="22"/>
      <c r="O133" s="362"/>
    </row>
    <row r="134" spans="1:15" s="3" customFormat="1" ht="15">
      <c r="A134" s="4"/>
      <c r="B134" s="4"/>
      <c r="I134" s="22"/>
      <c r="J134" s="22"/>
      <c r="O134" s="362"/>
    </row>
    <row r="135" spans="1:15" s="3" customFormat="1" ht="15">
      <c r="A135" s="4"/>
      <c r="B135" s="4"/>
      <c r="I135" s="22"/>
      <c r="J135" s="22"/>
      <c r="O135" s="362"/>
    </row>
    <row r="136" spans="1:15" s="3" customFormat="1" ht="15">
      <c r="A136" s="4"/>
      <c r="B136" s="4"/>
      <c r="I136" s="22"/>
      <c r="J136" s="22"/>
      <c r="O136" s="362"/>
    </row>
    <row r="137" spans="1:15" s="3" customFormat="1" ht="15">
      <c r="A137" s="4"/>
      <c r="B137" s="4"/>
      <c r="I137" s="22"/>
      <c r="J137" s="22"/>
      <c r="O137" s="362"/>
    </row>
    <row r="138" spans="1:15" s="3" customFormat="1" ht="15">
      <c r="A138" s="4"/>
      <c r="B138" s="4"/>
      <c r="I138" s="22"/>
      <c r="J138" s="22"/>
      <c r="O138" s="362"/>
    </row>
    <row r="139" spans="1:15" s="3" customFormat="1" ht="15">
      <c r="A139" s="4"/>
      <c r="B139" s="4"/>
      <c r="I139" s="22"/>
      <c r="J139" s="22"/>
      <c r="O139" s="362"/>
    </row>
    <row r="140" spans="1:15" s="3" customFormat="1" ht="15">
      <c r="A140" s="4"/>
      <c r="B140" s="4"/>
      <c r="I140" s="22"/>
      <c r="J140" s="22"/>
      <c r="O140" s="362"/>
    </row>
    <row r="141" spans="1:15" s="3" customFormat="1" ht="15">
      <c r="A141" s="4"/>
      <c r="B141" s="4"/>
      <c r="I141" s="22"/>
      <c r="J141" s="22"/>
      <c r="O141" s="362"/>
    </row>
    <row r="142" spans="1:15" s="3" customFormat="1" ht="15">
      <c r="A142" s="4"/>
      <c r="B142" s="4"/>
      <c r="I142" s="22"/>
      <c r="J142" s="22"/>
      <c r="O142" s="36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22" right="0.2" top="0.55118110236220474" bottom="0.55118110236220474" header="0.31496062992125984" footer="0.31496062992125984"/>
  <pageSetup paperSize="9" firstPageNumber="4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Q146"/>
  <sheetViews>
    <sheetView topLeftCell="E28" workbookViewId="0">
      <selection activeCell="N4" sqref="N4"/>
    </sheetView>
  </sheetViews>
  <sheetFormatPr defaultRowHeight="17.45" customHeight="1"/>
  <cols>
    <col min="1" max="2" width="8.28515625" style="2" customWidth="1"/>
    <col min="3" max="4" width="29.28515625" customWidth="1"/>
    <col min="5" max="5" width="12.28515625" customWidth="1"/>
    <col min="6" max="6" width="12.7109375" customWidth="1"/>
    <col min="7" max="7" width="12.140625" customWidth="1"/>
    <col min="8" max="8" width="11.7109375" customWidth="1"/>
    <col min="9" max="10" width="7.7109375" style="21" customWidth="1"/>
    <col min="11" max="12" width="33.140625" customWidth="1"/>
    <col min="13" max="13" width="10.140625" style="276" customWidth="1"/>
    <col min="14" max="14" width="13.28515625" customWidth="1"/>
    <col min="15" max="15" width="12" style="107" customWidth="1"/>
    <col min="16" max="16" width="11.42578125" customWidth="1"/>
  </cols>
  <sheetData>
    <row r="1" spans="1:17" ht="18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0.9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14.45" customHeight="1">
      <c r="A5" s="41" t="s">
        <v>710</v>
      </c>
      <c r="B5" s="41"/>
      <c r="C5" s="224" t="s">
        <v>711</v>
      </c>
      <c r="D5" s="224"/>
      <c r="E5" s="224"/>
      <c r="F5" s="224"/>
      <c r="G5" s="224"/>
      <c r="H5" s="191"/>
      <c r="I5" s="196" t="s">
        <v>714</v>
      </c>
      <c r="J5" s="196"/>
      <c r="K5" s="196" t="s">
        <v>2135</v>
      </c>
      <c r="L5" s="196"/>
      <c r="M5" s="152"/>
      <c r="N5" s="196"/>
      <c r="O5" s="196"/>
      <c r="P5" s="196"/>
    </row>
    <row r="6" spans="1:17" ht="15">
      <c r="A6" s="122" t="s">
        <v>712</v>
      </c>
      <c r="B6" s="122" t="s">
        <v>2798</v>
      </c>
      <c r="C6" s="129" t="s">
        <v>116</v>
      </c>
      <c r="D6" s="122" t="s">
        <v>12</v>
      </c>
      <c r="E6" s="134">
        <v>50000</v>
      </c>
      <c r="F6" s="235">
        <v>0</v>
      </c>
      <c r="G6" s="206">
        <v>10000</v>
      </c>
      <c r="H6" s="206">
        <v>10000</v>
      </c>
      <c r="I6" s="205" t="s">
        <v>715</v>
      </c>
      <c r="J6" s="122" t="s">
        <v>2815</v>
      </c>
      <c r="K6" s="192" t="s">
        <v>300</v>
      </c>
      <c r="L6" s="122" t="s">
        <v>2853</v>
      </c>
      <c r="M6" s="134">
        <v>0</v>
      </c>
      <c r="N6" s="235">
        <v>0</v>
      </c>
      <c r="O6" s="126">
        <v>0</v>
      </c>
      <c r="P6" s="134">
        <v>0</v>
      </c>
      <c r="Q6" s="15" t="s">
        <v>3278</v>
      </c>
    </row>
    <row r="7" spans="1:17" ht="13.15" customHeight="1">
      <c r="A7" s="122" t="s">
        <v>713</v>
      </c>
      <c r="B7" s="122" t="s">
        <v>2929</v>
      </c>
      <c r="C7" s="129" t="s">
        <v>554</v>
      </c>
      <c r="D7" s="122" t="s">
        <v>554</v>
      </c>
      <c r="E7" s="134">
        <v>100000</v>
      </c>
      <c r="F7" s="235">
        <v>0</v>
      </c>
      <c r="G7" s="206">
        <v>10000</v>
      </c>
      <c r="H7" s="206">
        <v>10000</v>
      </c>
      <c r="I7" s="205" t="s">
        <v>716</v>
      </c>
      <c r="J7" s="122" t="s">
        <v>2816</v>
      </c>
      <c r="K7" s="192" t="s">
        <v>34</v>
      </c>
      <c r="L7" s="122" t="s">
        <v>2854</v>
      </c>
      <c r="M7" s="134">
        <v>0</v>
      </c>
      <c r="N7" s="235">
        <v>0</v>
      </c>
      <c r="O7" s="126">
        <v>0</v>
      </c>
      <c r="P7" s="134">
        <v>0</v>
      </c>
      <c r="Q7" s="15" t="s">
        <v>3278</v>
      </c>
    </row>
    <row r="8" spans="1:17" ht="19.149999999999999" customHeight="1">
      <c r="A8" s="238"/>
      <c r="B8" s="238"/>
      <c r="C8" s="129"/>
      <c r="D8" s="129"/>
      <c r="E8" s="129"/>
      <c r="F8" s="235"/>
      <c r="G8" s="206"/>
      <c r="H8" s="134"/>
      <c r="I8" s="205" t="s">
        <v>717</v>
      </c>
      <c r="J8" s="122" t="s">
        <v>2817</v>
      </c>
      <c r="K8" s="192" t="s">
        <v>36</v>
      </c>
      <c r="L8" s="122" t="s">
        <v>2855</v>
      </c>
      <c r="M8" s="134">
        <v>0</v>
      </c>
      <c r="N8" s="235">
        <v>0</v>
      </c>
      <c r="O8" s="126">
        <v>0</v>
      </c>
      <c r="P8" s="134">
        <v>0</v>
      </c>
      <c r="Q8" s="15" t="s">
        <v>3278</v>
      </c>
    </row>
    <row r="9" spans="1:17" ht="15">
      <c r="A9" s="160"/>
      <c r="B9" s="160"/>
      <c r="C9" s="32"/>
      <c r="D9" s="32"/>
      <c r="E9" s="32"/>
      <c r="F9" s="32"/>
      <c r="G9" s="32"/>
      <c r="H9" s="32"/>
      <c r="I9" s="112" t="s">
        <v>43</v>
      </c>
      <c r="J9" s="112"/>
      <c r="K9" s="193" t="s">
        <v>677</v>
      </c>
      <c r="L9" s="193"/>
      <c r="M9" s="211">
        <f>SUM(M6:M8)</f>
        <v>0</v>
      </c>
      <c r="N9" s="239">
        <f>SUM(N6:N8)</f>
        <v>0</v>
      </c>
      <c r="O9" s="239">
        <v>0</v>
      </c>
      <c r="P9" s="239">
        <v>0</v>
      </c>
    </row>
    <row r="10" spans="1:17" ht="15">
      <c r="A10" s="238"/>
      <c r="B10" s="238"/>
      <c r="C10" s="32"/>
      <c r="D10" s="32"/>
      <c r="E10" s="32"/>
      <c r="F10" s="32"/>
      <c r="G10" s="32"/>
      <c r="H10" s="32"/>
      <c r="I10" s="151"/>
      <c r="J10" s="151"/>
      <c r="K10" s="204" t="s">
        <v>792</v>
      </c>
      <c r="L10" s="204"/>
      <c r="M10" s="152"/>
      <c r="N10" s="266"/>
      <c r="O10" s="266"/>
      <c r="P10" s="266"/>
    </row>
    <row r="11" spans="1:17" ht="15">
      <c r="A11" s="184"/>
      <c r="B11" s="184"/>
      <c r="C11" s="154"/>
      <c r="D11" s="154"/>
      <c r="E11" s="154"/>
      <c r="F11" s="123"/>
      <c r="G11" s="123"/>
      <c r="H11" s="123"/>
      <c r="I11" s="205" t="s">
        <v>718</v>
      </c>
      <c r="J11" s="122" t="s">
        <v>2821</v>
      </c>
      <c r="K11" s="192" t="s">
        <v>46</v>
      </c>
      <c r="L11" s="122" t="s">
        <v>2858</v>
      </c>
      <c r="M11" s="123">
        <v>3320000</v>
      </c>
      <c r="N11" s="123">
        <v>2375944</v>
      </c>
      <c r="O11" s="123">
        <v>3320000</v>
      </c>
      <c r="P11" s="134">
        <v>3320000</v>
      </c>
      <c r="Q11" t="s">
        <v>3279</v>
      </c>
    </row>
    <row r="12" spans="1:17" ht="15">
      <c r="A12" s="184"/>
      <c r="B12" s="184"/>
      <c r="C12" s="154"/>
      <c r="D12" s="154"/>
      <c r="E12" s="154"/>
      <c r="F12" s="123"/>
      <c r="G12" s="123"/>
      <c r="H12" s="123"/>
      <c r="I12" s="93" t="s">
        <v>2585</v>
      </c>
      <c r="J12" s="122" t="s">
        <v>3053</v>
      </c>
      <c r="K12" s="122" t="s">
        <v>110</v>
      </c>
      <c r="L12" s="122" t="s">
        <v>3054</v>
      </c>
      <c r="M12" s="119">
        <v>1630000</v>
      </c>
      <c r="N12" s="118">
        <v>0</v>
      </c>
      <c r="O12" s="119">
        <v>0</v>
      </c>
      <c r="P12" s="134">
        <v>1630000</v>
      </c>
      <c r="Q12" t="s">
        <v>3279</v>
      </c>
    </row>
    <row r="13" spans="1:17" ht="15">
      <c r="A13" s="184"/>
      <c r="B13" s="184"/>
      <c r="C13" s="154"/>
      <c r="D13" s="154"/>
      <c r="E13" s="154"/>
      <c r="F13" s="123"/>
      <c r="G13" s="123"/>
      <c r="H13" s="123"/>
      <c r="I13" s="205" t="s">
        <v>719</v>
      </c>
      <c r="J13" s="122" t="s">
        <v>2823</v>
      </c>
      <c r="K13" s="192" t="s">
        <v>50</v>
      </c>
      <c r="L13" s="122" t="s">
        <v>2859</v>
      </c>
      <c r="M13" s="134">
        <v>150000</v>
      </c>
      <c r="N13" s="235">
        <v>50127</v>
      </c>
      <c r="O13" s="126">
        <v>60000</v>
      </c>
      <c r="P13" s="134">
        <v>100000</v>
      </c>
      <c r="Q13" t="s">
        <v>3279</v>
      </c>
    </row>
    <row r="14" spans="1:17" ht="15">
      <c r="A14" s="184"/>
      <c r="B14" s="184"/>
      <c r="C14" s="254"/>
      <c r="D14" s="254"/>
      <c r="E14" s="254"/>
      <c r="F14" s="242"/>
      <c r="G14" s="242"/>
      <c r="H14" s="123"/>
      <c r="I14" s="205" t="s">
        <v>720</v>
      </c>
      <c r="J14" s="122" t="s">
        <v>2824</v>
      </c>
      <c r="K14" s="192" t="s">
        <v>52</v>
      </c>
      <c r="L14" s="122" t="s">
        <v>2860</v>
      </c>
      <c r="M14" s="134">
        <v>200000</v>
      </c>
      <c r="N14" s="235">
        <v>105541</v>
      </c>
      <c r="O14" s="126">
        <v>200000</v>
      </c>
      <c r="P14" s="134">
        <v>200000</v>
      </c>
      <c r="Q14" t="s">
        <v>3279</v>
      </c>
    </row>
    <row r="15" spans="1:17" ht="24">
      <c r="A15" s="186"/>
      <c r="B15" s="186"/>
      <c r="C15" s="158"/>
      <c r="D15" s="158"/>
      <c r="E15" s="158"/>
      <c r="F15" s="123"/>
      <c r="G15" s="123"/>
      <c r="H15" s="123"/>
      <c r="I15" s="205" t="s">
        <v>721</v>
      </c>
      <c r="J15" s="122" t="s">
        <v>2825</v>
      </c>
      <c r="K15" s="192" t="s">
        <v>54</v>
      </c>
      <c r="L15" s="122" t="s">
        <v>2861</v>
      </c>
      <c r="M15" s="134">
        <v>10000</v>
      </c>
      <c r="N15" s="235">
        <v>0</v>
      </c>
      <c r="O15" s="126">
        <v>10000</v>
      </c>
      <c r="P15" s="134">
        <v>50000</v>
      </c>
      <c r="Q15" t="s">
        <v>3279</v>
      </c>
    </row>
    <row r="16" spans="1:17" ht="15">
      <c r="A16" s="184"/>
      <c r="B16" s="184"/>
      <c r="C16" s="154"/>
      <c r="D16" s="154"/>
      <c r="E16" s="154"/>
      <c r="F16" s="123"/>
      <c r="G16" s="123"/>
      <c r="H16" s="123"/>
      <c r="I16" s="205" t="s">
        <v>722</v>
      </c>
      <c r="J16" s="122" t="s">
        <v>2826</v>
      </c>
      <c r="K16" s="192" t="s">
        <v>56</v>
      </c>
      <c r="L16" s="122" t="s">
        <v>2862</v>
      </c>
      <c r="M16" s="134">
        <v>50000</v>
      </c>
      <c r="N16" s="235">
        <v>32809</v>
      </c>
      <c r="O16" s="126">
        <v>50000</v>
      </c>
      <c r="P16" s="134">
        <v>50000</v>
      </c>
      <c r="Q16" t="s">
        <v>3279</v>
      </c>
    </row>
    <row r="17" spans="1:17" ht="24">
      <c r="A17" s="184"/>
      <c r="B17" s="184"/>
      <c r="C17" s="154"/>
      <c r="D17" s="154"/>
      <c r="E17" s="154"/>
      <c r="F17" s="123"/>
      <c r="G17" s="123"/>
      <c r="H17" s="123"/>
      <c r="I17" s="205" t="s">
        <v>723</v>
      </c>
      <c r="J17" s="122" t="s">
        <v>2827</v>
      </c>
      <c r="K17" s="192" t="s">
        <v>210</v>
      </c>
      <c r="L17" s="122" t="s">
        <v>2863</v>
      </c>
      <c r="M17" s="134">
        <v>20000</v>
      </c>
      <c r="N17" s="235">
        <v>3540</v>
      </c>
      <c r="O17" s="126">
        <v>20000</v>
      </c>
      <c r="P17" s="134">
        <v>50000</v>
      </c>
      <c r="Q17" t="s">
        <v>3279</v>
      </c>
    </row>
    <row r="18" spans="1:17" ht="15">
      <c r="A18" s="159"/>
      <c r="B18" s="159"/>
      <c r="C18" s="118"/>
      <c r="D18" s="118"/>
      <c r="E18" s="118"/>
      <c r="F18" s="118"/>
      <c r="G18" s="118"/>
      <c r="H18" s="126"/>
      <c r="I18" s="205" t="s">
        <v>724</v>
      </c>
      <c r="J18" s="122" t="s">
        <v>2828</v>
      </c>
      <c r="K18" s="192" t="s">
        <v>60</v>
      </c>
      <c r="L18" s="122" t="s">
        <v>2864</v>
      </c>
      <c r="M18" s="134">
        <v>50000</v>
      </c>
      <c r="N18" s="235">
        <v>29119</v>
      </c>
      <c r="O18" s="126">
        <v>50000</v>
      </c>
      <c r="P18" s="134">
        <v>80000</v>
      </c>
      <c r="Q18" t="s">
        <v>3279</v>
      </c>
    </row>
    <row r="19" spans="1:17" ht="15">
      <c r="A19" s="159"/>
      <c r="B19" s="159"/>
      <c r="C19" s="118"/>
      <c r="D19" s="118"/>
      <c r="E19" s="118"/>
      <c r="F19" s="118"/>
      <c r="G19" s="118"/>
      <c r="H19" s="126"/>
      <c r="I19" s="205" t="s">
        <v>725</v>
      </c>
      <c r="J19" s="122" t="s">
        <v>2974</v>
      </c>
      <c r="K19" s="192" t="s">
        <v>212</v>
      </c>
      <c r="L19" s="122" t="s">
        <v>2975</v>
      </c>
      <c r="M19" s="134">
        <v>10000</v>
      </c>
      <c r="N19" s="235">
        <v>4464</v>
      </c>
      <c r="O19" s="126">
        <v>10000</v>
      </c>
      <c r="P19" s="134">
        <v>10000</v>
      </c>
      <c r="Q19" t="s">
        <v>3279</v>
      </c>
    </row>
    <row r="20" spans="1:17" ht="15">
      <c r="A20" s="128"/>
      <c r="B20" s="128"/>
      <c r="C20" s="129"/>
      <c r="D20" s="129"/>
      <c r="E20" s="129"/>
      <c r="F20" s="123"/>
      <c r="G20" s="118"/>
      <c r="H20" s="123"/>
      <c r="I20" s="205" t="s">
        <v>726</v>
      </c>
      <c r="J20" s="122" t="s">
        <v>2829</v>
      </c>
      <c r="K20" s="192" t="s">
        <v>62</v>
      </c>
      <c r="L20" s="122" t="s">
        <v>2865</v>
      </c>
      <c r="M20" s="134">
        <v>100000</v>
      </c>
      <c r="N20" s="235">
        <v>7250</v>
      </c>
      <c r="O20" s="126">
        <v>10000</v>
      </c>
      <c r="P20" s="134">
        <v>20000</v>
      </c>
      <c r="Q20" t="s">
        <v>3279</v>
      </c>
    </row>
    <row r="21" spans="1:17" ht="15">
      <c r="A21" s="128"/>
      <c r="B21" s="128"/>
      <c r="C21" s="129"/>
      <c r="D21" s="129"/>
      <c r="E21" s="129"/>
      <c r="F21" s="123"/>
      <c r="G21" s="118"/>
      <c r="H21" s="123"/>
      <c r="I21" s="205" t="s">
        <v>727</v>
      </c>
      <c r="J21" s="122" t="s">
        <v>2830</v>
      </c>
      <c r="K21" s="192" t="s">
        <v>64</v>
      </c>
      <c r="L21" s="122" t="s">
        <v>2866</v>
      </c>
      <c r="M21" s="134">
        <v>50000</v>
      </c>
      <c r="N21" s="235">
        <v>0</v>
      </c>
      <c r="O21" s="126">
        <v>10000</v>
      </c>
      <c r="P21" s="134">
        <v>75000</v>
      </c>
      <c r="Q21" t="s">
        <v>3279</v>
      </c>
    </row>
    <row r="22" spans="1:17" ht="15">
      <c r="A22" s="160"/>
      <c r="B22" s="160"/>
      <c r="C22" s="32"/>
      <c r="D22" s="32"/>
      <c r="E22" s="32"/>
      <c r="F22" s="32"/>
      <c r="G22" s="32"/>
      <c r="H22" s="32"/>
      <c r="I22" s="205" t="s">
        <v>728</v>
      </c>
      <c r="J22" s="122" t="s">
        <v>2831</v>
      </c>
      <c r="K22" s="192" t="s">
        <v>66</v>
      </c>
      <c r="L22" s="122" t="s">
        <v>2867</v>
      </c>
      <c r="M22" s="134">
        <v>50000</v>
      </c>
      <c r="N22" s="235">
        <v>33310</v>
      </c>
      <c r="O22" s="126">
        <v>50000</v>
      </c>
      <c r="P22" s="134">
        <v>50000</v>
      </c>
      <c r="Q22" t="s">
        <v>3279</v>
      </c>
    </row>
    <row r="23" spans="1:17" ht="15">
      <c r="A23" s="160"/>
      <c r="B23" s="160"/>
      <c r="C23" s="32"/>
      <c r="D23" s="32"/>
      <c r="E23" s="32"/>
      <c r="F23" s="32"/>
      <c r="G23" s="126"/>
      <c r="H23" s="32"/>
      <c r="I23" s="205" t="s">
        <v>729</v>
      </c>
      <c r="J23" s="122" t="s">
        <v>2832</v>
      </c>
      <c r="K23" s="192" t="s">
        <v>691</v>
      </c>
      <c r="L23" s="122" t="s">
        <v>2868</v>
      </c>
      <c r="M23" s="134">
        <v>10000</v>
      </c>
      <c r="N23" s="235">
        <v>0</v>
      </c>
      <c r="O23" s="126">
        <v>10000</v>
      </c>
      <c r="P23" s="134">
        <v>150000</v>
      </c>
      <c r="Q23" t="s">
        <v>3279</v>
      </c>
    </row>
    <row r="24" spans="1:17" ht="15">
      <c r="A24" s="160"/>
      <c r="B24" s="160"/>
      <c r="C24" s="32"/>
      <c r="D24" s="32"/>
      <c r="E24" s="32"/>
      <c r="F24" s="32"/>
      <c r="G24" s="126"/>
      <c r="H24" s="32"/>
      <c r="I24" s="205" t="s">
        <v>730</v>
      </c>
      <c r="J24" s="122" t="s">
        <v>2834</v>
      </c>
      <c r="K24" s="192" t="s">
        <v>72</v>
      </c>
      <c r="L24" s="122" t="s">
        <v>2869</v>
      </c>
      <c r="M24" s="134">
        <v>50000</v>
      </c>
      <c r="N24" s="235">
        <v>6145</v>
      </c>
      <c r="O24" s="126">
        <v>10000</v>
      </c>
      <c r="P24" s="134">
        <v>20000</v>
      </c>
      <c r="Q24" t="s">
        <v>3279</v>
      </c>
    </row>
    <row r="25" spans="1:17" ht="15">
      <c r="A25" s="160"/>
      <c r="B25" s="160"/>
      <c r="C25" s="32"/>
      <c r="D25" s="32"/>
      <c r="E25" s="32"/>
      <c r="F25" s="32"/>
      <c r="G25" s="32"/>
      <c r="H25" s="32"/>
      <c r="I25" s="205" t="s">
        <v>731</v>
      </c>
      <c r="J25" s="122" t="s">
        <v>2836</v>
      </c>
      <c r="K25" s="192" t="s">
        <v>76</v>
      </c>
      <c r="L25" s="122" t="s">
        <v>2871</v>
      </c>
      <c r="M25" s="235">
        <v>100000</v>
      </c>
      <c r="N25" s="235">
        <v>0</v>
      </c>
      <c r="O25" s="235">
        <v>10000</v>
      </c>
      <c r="P25" s="134">
        <v>10000</v>
      </c>
      <c r="Q25" t="s">
        <v>3279</v>
      </c>
    </row>
    <row r="26" spans="1:17" ht="15">
      <c r="A26" s="160"/>
      <c r="B26" s="160"/>
      <c r="C26" s="32"/>
      <c r="D26" s="32"/>
      <c r="E26" s="32"/>
      <c r="F26" s="32"/>
      <c r="G26" s="32"/>
      <c r="H26" s="32"/>
      <c r="I26" s="205" t="s">
        <v>732</v>
      </c>
      <c r="J26" s="122" t="s">
        <v>2837</v>
      </c>
      <c r="K26" s="192" t="s">
        <v>78</v>
      </c>
      <c r="L26" s="122" t="s">
        <v>78</v>
      </c>
      <c r="M26" s="134">
        <v>100000</v>
      </c>
      <c r="N26" s="235">
        <v>65214</v>
      </c>
      <c r="O26" s="126">
        <v>100000</v>
      </c>
      <c r="P26" s="134">
        <v>200000</v>
      </c>
      <c r="Q26" t="s">
        <v>3279</v>
      </c>
    </row>
    <row r="27" spans="1:17" ht="15">
      <c r="A27" s="160"/>
      <c r="B27" s="160"/>
      <c r="C27" s="130"/>
      <c r="D27" s="130"/>
      <c r="E27" s="130"/>
      <c r="F27" s="130"/>
      <c r="G27" s="130"/>
      <c r="H27" s="32"/>
      <c r="I27" s="205" t="s">
        <v>733</v>
      </c>
      <c r="J27" s="122" t="s">
        <v>2898</v>
      </c>
      <c r="K27" s="192" t="s">
        <v>79</v>
      </c>
      <c r="L27" s="122" t="s">
        <v>2899</v>
      </c>
      <c r="M27" s="134">
        <v>10000</v>
      </c>
      <c r="N27" s="235">
        <v>0</v>
      </c>
      <c r="O27" s="126">
        <v>10000</v>
      </c>
      <c r="P27" s="134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2"/>
      <c r="H28" s="32"/>
      <c r="I28" s="205" t="s">
        <v>734</v>
      </c>
      <c r="J28" s="122" t="s">
        <v>2838</v>
      </c>
      <c r="K28" s="192" t="s">
        <v>81</v>
      </c>
      <c r="L28" s="122" t="s">
        <v>2872</v>
      </c>
      <c r="M28" s="134">
        <v>50000</v>
      </c>
      <c r="N28" s="235">
        <v>40167</v>
      </c>
      <c r="O28" s="126">
        <v>50000</v>
      </c>
      <c r="P28" s="134">
        <v>150000</v>
      </c>
      <c r="Q28" t="s">
        <v>3279</v>
      </c>
    </row>
    <row r="29" spans="1:17" ht="15">
      <c r="A29" s="160"/>
      <c r="B29" s="160"/>
      <c r="C29" s="32"/>
      <c r="D29" s="32"/>
      <c r="E29" s="32"/>
      <c r="F29" s="32"/>
      <c r="G29" s="32"/>
      <c r="H29" s="32"/>
      <c r="I29" s="205" t="s">
        <v>735</v>
      </c>
      <c r="J29" s="122" t="s">
        <v>2840</v>
      </c>
      <c r="K29" s="192" t="s">
        <v>85</v>
      </c>
      <c r="L29" s="122" t="s">
        <v>2874</v>
      </c>
      <c r="M29" s="134">
        <v>50000</v>
      </c>
      <c r="N29" s="235">
        <v>0</v>
      </c>
      <c r="O29" s="126">
        <v>10000</v>
      </c>
      <c r="P29" s="134">
        <v>20000</v>
      </c>
      <c r="Q29" t="s">
        <v>3279</v>
      </c>
    </row>
    <row r="30" spans="1:17" ht="24">
      <c r="A30" s="160"/>
      <c r="B30" s="160"/>
      <c r="C30" s="32"/>
      <c r="D30" s="32"/>
      <c r="E30" s="32"/>
      <c r="F30" s="32"/>
      <c r="G30" s="32"/>
      <c r="H30" s="32"/>
      <c r="I30" s="136" t="s">
        <v>736</v>
      </c>
      <c r="J30" s="122" t="s">
        <v>2939</v>
      </c>
      <c r="K30" s="32" t="s">
        <v>737</v>
      </c>
      <c r="L30" s="122" t="s">
        <v>2940</v>
      </c>
      <c r="M30" s="235">
        <v>50000</v>
      </c>
      <c r="N30" s="235">
        <v>472</v>
      </c>
      <c r="O30" s="235">
        <v>10000</v>
      </c>
      <c r="P30" s="134">
        <v>10000</v>
      </c>
      <c r="Q30" t="s">
        <v>3279</v>
      </c>
    </row>
    <row r="31" spans="1:17" ht="15">
      <c r="A31" s="160"/>
      <c r="B31" s="160"/>
      <c r="C31" s="32"/>
      <c r="D31" s="32"/>
      <c r="E31" s="32"/>
      <c r="F31" s="130"/>
      <c r="G31" s="130"/>
      <c r="H31" s="131"/>
      <c r="I31" s="136" t="s">
        <v>738</v>
      </c>
      <c r="J31" s="122" t="s">
        <v>2842</v>
      </c>
      <c r="K31" s="32" t="s">
        <v>580</v>
      </c>
      <c r="L31" s="122" t="s">
        <v>2875</v>
      </c>
      <c r="M31" s="235">
        <v>250000</v>
      </c>
      <c r="N31" s="235">
        <v>113088</v>
      </c>
      <c r="O31" s="235">
        <v>250000</v>
      </c>
      <c r="P31" s="134">
        <v>150000</v>
      </c>
      <c r="Q31" t="s">
        <v>3279</v>
      </c>
    </row>
    <row r="32" spans="1:17" ht="15">
      <c r="A32" s="160"/>
      <c r="B32" s="160"/>
      <c r="C32" s="32"/>
      <c r="D32" s="32"/>
      <c r="E32" s="32"/>
      <c r="F32" s="32"/>
      <c r="G32" s="32"/>
      <c r="H32" s="32"/>
      <c r="I32" s="205" t="s">
        <v>739</v>
      </c>
      <c r="J32" s="122" t="s">
        <v>3027</v>
      </c>
      <c r="K32" s="192" t="s">
        <v>548</v>
      </c>
      <c r="L32" s="122" t="s">
        <v>3028</v>
      </c>
      <c r="M32" s="235">
        <v>200000</v>
      </c>
      <c r="N32" s="235">
        <v>118859</v>
      </c>
      <c r="O32" s="235">
        <v>200000</v>
      </c>
      <c r="P32" s="134">
        <v>200000</v>
      </c>
      <c r="Q32" t="s">
        <v>3279</v>
      </c>
    </row>
    <row r="33" spans="1:17" ht="15">
      <c r="A33" s="160"/>
      <c r="B33" s="160"/>
      <c r="C33" s="32"/>
      <c r="D33" s="32"/>
      <c r="E33" s="32"/>
      <c r="F33" s="32"/>
      <c r="G33" s="32"/>
      <c r="H33" s="32"/>
      <c r="I33" s="93" t="s">
        <v>740</v>
      </c>
      <c r="J33" s="122" t="s">
        <v>3034</v>
      </c>
      <c r="K33" s="32" t="s">
        <v>583</v>
      </c>
      <c r="L33" s="122" t="s">
        <v>2683</v>
      </c>
      <c r="M33" s="235">
        <v>150000</v>
      </c>
      <c r="N33" s="235">
        <v>0</v>
      </c>
      <c r="O33" s="235">
        <v>100000</v>
      </c>
      <c r="P33" s="134">
        <v>150000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2"/>
      <c r="H34" s="32"/>
      <c r="I34" s="93" t="s">
        <v>741</v>
      </c>
      <c r="J34" s="122" t="s">
        <v>2924</v>
      </c>
      <c r="K34" s="32" t="s">
        <v>180</v>
      </c>
      <c r="L34" s="122" t="s">
        <v>180</v>
      </c>
      <c r="M34" s="235">
        <v>10000</v>
      </c>
      <c r="N34" s="235">
        <v>0</v>
      </c>
      <c r="O34" s="235">
        <v>10000</v>
      </c>
      <c r="P34" s="134">
        <v>10000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93" t="s">
        <v>742</v>
      </c>
      <c r="J35" s="122" t="s">
        <v>2964</v>
      </c>
      <c r="K35" s="32" t="s">
        <v>350</v>
      </c>
      <c r="L35" s="122" t="s">
        <v>350</v>
      </c>
      <c r="M35" s="235">
        <v>100000</v>
      </c>
      <c r="N35" s="235">
        <v>68844</v>
      </c>
      <c r="O35" s="235">
        <v>100000</v>
      </c>
      <c r="P35" s="134">
        <v>150000</v>
      </c>
      <c r="Q35" t="s">
        <v>3279</v>
      </c>
    </row>
    <row r="36" spans="1:17" ht="17.45" customHeight="1">
      <c r="A36" s="160"/>
      <c r="B36" s="160"/>
      <c r="C36" s="32"/>
      <c r="D36" s="32"/>
      <c r="E36" s="32"/>
      <c r="F36" s="32"/>
      <c r="G36" s="32"/>
      <c r="H36" s="32"/>
      <c r="I36" s="93" t="s">
        <v>743</v>
      </c>
      <c r="J36" s="122" t="s">
        <v>2965</v>
      </c>
      <c r="K36" s="93" t="s">
        <v>352</v>
      </c>
      <c r="L36" s="122" t="s">
        <v>352</v>
      </c>
      <c r="M36" s="235">
        <v>50000</v>
      </c>
      <c r="N36" s="235">
        <v>24500</v>
      </c>
      <c r="O36" s="235">
        <v>50000</v>
      </c>
      <c r="P36" s="134">
        <v>70000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2"/>
      <c r="H37" s="32"/>
      <c r="I37" s="93" t="s">
        <v>744</v>
      </c>
      <c r="J37" s="122" t="s">
        <v>2988</v>
      </c>
      <c r="K37" s="122" t="s">
        <v>427</v>
      </c>
      <c r="L37" s="122" t="s">
        <v>427</v>
      </c>
      <c r="M37" s="119">
        <v>10000</v>
      </c>
      <c r="N37" s="118">
        <v>8125</v>
      </c>
      <c r="O37" s="126">
        <v>10000</v>
      </c>
      <c r="P37" s="134">
        <v>10000</v>
      </c>
      <c r="Q37" t="s">
        <v>3279</v>
      </c>
    </row>
    <row r="38" spans="1:17" ht="17.45" customHeight="1">
      <c r="A38" s="160"/>
      <c r="B38" s="160"/>
      <c r="C38" s="32"/>
      <c r="D38" s="32"/>
      <c r="E38" s="32"/>
      <c r="F38" s="32"/>
      <c r="G38" s="32"/>
      <c r="H38" s="32"/>
      <c r="I38" s="93" t="s">
        <v>745</v>
      </c>
      <c r="J38" s="122" t="s">
        <v>2938</v>
      </c>
      <c r="K38" s="122" t="s">
        <v>224</v>
      </c>
      <c r="L38" s="122" t="s">
        <v>707</v>
      </c>
      <c r="M38" s="119">
        <v>10000</v>
      </c>
      <c r="N38" s="118">
        <v>0</v>
      </c>
      <c r="O38" s="126">
        <v>10000</v>
      </c>
      <c r="P38" s="134">
        <v>20000</v>
      </c>
      <c r="Q38" t="s">
        <v>3279</v>
      </c>
    </row>
    <row r="39" spans="1:17" ht="17.45" customHeight="1">
      <c r="A39" s="160"/>
      <c r="B39" s="160"/>
      <c r="C39" s="32"/>
      <c r="D39" s="32"/>
      <c r="E39" s="32"/>
      <c r="F39" s="32"/>
      <c r="G39" s="32"/>
      <c r="H39" s="32"/>
      <c r="I39" s="93" t="s">
        <v>746</v>
      </c>
      <c r="J39" s="122" t="s">
        <v>2959</v>
      </c>
      <c r="K39" s="122" t="s">
        <v>630</v>
      </c>
      <c r="L39" s="122" t="s">
        <v>2954</v>
      </c>
      <c r="M39" s="134">
        <v>0</v>
      </c>
      <c r="N39" s="118">
        <v>11055</v>
      </c>
      <c r="O39" s="126">
        <v>20000</v>
      </c>
      <c r="P39" s="134">
        <v>100000</v>
      </c>
      <c r="Q39" t="s">
        <v>3279</v>
      </c>
    </row>
    <row r="40" spans="1:17" ht="17.45" customHeight="1">
      <c r="A40" s="160"/>
      <c r="B40" s="160"/>
      <c r="C40" s="32"/>
      <c r="D40" s="32"/>
      <c r="E40" s="32"/>
      <c r="F40" s="32"/>
      <c r="G40" s="32"/>
      <c r="H40" s="32"/>
      <c r="I40" s="161" t="s">
        <v>111</v>
      </c>
      <c r="J40" s="161"/>
      <c r="K40" s="99" t="s">
        <v>112</v>
      </c>
      <c r="L40" s="99"/>
      <c r="M40" s="219">
        <f>SUM(M11:M39)</f>
        <v>6840000</v>
      </c>
      <c r="N40" s="219">
        <f>SUM(N11:N39)</f>
        <v>3098573</v>
      </c>
      <c r="O40" s="219">
        <f>SUM(O11:O39)</f>
        <v>4750000</v>
      </c>
      <c r="P40" s="219">
        <f>SUM(P11:P39)</f>
        <v>7065000</v>
      </c>
    </row>
    <row r="41" spans="1:17" ht="17.45" customHeight="1">
      <c r="A41" s="160"/>
      <c r="B41" s="160"/>
      <c r="C41" s="32"/>
      <c r="D41" s="32"/>
      <c r="E41" s="32"/>
      <c r="F41" s="32"/>
      <c r="G41" s="32"/>
      <c r="H41" s="32"/>
      <c r="I41" s="166"/>
      <c r="J41" s="166"/>
      <c r="K41" s="133"/>
      <c r="L41" s="32"/>
      <c r="M41" s="134"/>
      <c r="N41" s="133"/>
      <c r="O41" s="369"/>
      <c r="P41" s="133"/>
    </row>
    <row r="42" spans="1:17" ht="17.45" customHeight="1">
      <c r="A42" s="160"/>
      <c r="B42" s="160"/>
      <c r="C42" s="32"/>
      <c r="D42" s="32"/>
      <c r="E42" s="32"/>
      <c r="F42" s="32"/>
      <c r="G42" s="32"/>
      <c r="H42" s="32"/>
      <c r="I42" s="166"/>
      <c r="J42" s="616"/>
      <c r="K42" s="29"/>
      <c r="L42" s="29"/>
      <c r="M42" s="134"/>
      <c r="N42" s="32"/>
      <c r="O42" s="363"/>
      <c r="P42" s="32"/>
    </row>
    <row r="43" spans="1:17" ht="17.45" customHeight="1">
      <c r="A43" s="160"/>
      <c r="B43" s="160"/>
      <c r="C43" s="32"/>
      <c r="D43" s="32"/>
      <c r="E43" s="32"/>
      <c r="F43" s="32"/>
      <c r="G43" s="32"/>
      <c r="H43" s="32"/>
      <c r="I43" s="166"/>
      <c r="J43" s="616"/>
      <c r="K43" s="29"/>
      <c r="L43" s="29"/>
      <c r="M43" s="134"/>
      <c r="N43" s="32"/>
      <c r="O43" s="363"/>
      <c r="P43" s="32"/>
    </row>
    <row r="44" spans="1:17" ht="12.6" customHeight="1">
      <c r="A44" s="160"/>
      <c r="B44" s="160"/>
      <c r="C44" s="32"/>
      <c r="D44" s="32"/>
      <c r="E44" s="32"/>
      <c r="F44" s="32"/>
      <c r="G44" s="32"/>
      <c r="H44" s="32"/>
      <c r="I44" s="166"/>
      <c r="J44" s="616"/>
      <c r="K44" s="268"/>
      <c r="L44" s="268"/>
      <c r="M44" s="134"/>
      <c r="N44" s="229"/>
      <c r="O44" s="131"/>
      <c r="P44" s="229"/>
    </row>
    <row r="45" spans="1:17" ht="17.45" customHeight="1">
      <c r="A45" s="164"/>
      <c r="B45" s="160"/>
      <c r="C45" s="32"/>
      <c r="D45" s="32"/>
      <c r="E45" s="32"/>
      <c r="F45" s="32"/>
      <c r="G45" s="32"/>
      <c r="H45" s="30"/>
      <c r="I45" s="209"/>
      <c r="J45" s="209"/>
      <c r="K45" s="30"/>
      <c r="L45" s="32"/>
      <c r="M45" s="134"/>
      <c r="N45" s="30"/>
      <c r="O45" s="364"/>
      <c r="P45" s="30"/>
    </row>
    <row r="46" spans="1:17" ht="17.45" customHeight="1">
      <c r="A46" s="210"/>
      <c r="B46" s="210"/>
      <c r="C46" s="255" t="s">
        <v>201</v>
      </c>
      <c r="D46" s="255"/>
      <c r="E46" s="219">
        <f>SUM(E6:E7)</f>
        <v>150000</v>
      </c>
      <c r="F46" s="219">
        <f>SUM(F6:F7)</f>
        <v>0</v>
      </c>
      <c r="G46" s="219">
        <f>SUM(G6:G7)</f>
        <v>20000</v>
      </c>
      <c r="H46" s="219">
        <f>SUM(H6:H7)</f>
        <v>20000</v>
      </c>
      <c r="I46" s="109"/>
      <c r="J46" s="201"/>
      <c r="K46" s="285" t="s">
        <v>113</v>
      </c>
      <c r="L46" s="425"/>
      <c r="M46" s="286">
        <f>M9+M40</f>
        <v>6840000</v>
      </c>
      <c r="N46" s="286">
        <f>N9+N40</f>
        <v>3098573</v>
      </c>
      <c r="O46" s="286">
        <f>O9+O40</f>
        <v>4750000</v>
      </c>
      <c r="P46" s="286">
        <f>P9+P40</f>
        <v>7065000</v>
      </c>
    </row>
    <row r="47" spans="1:17" ht="17.45" customHeight="1">
      <c r="A47" s="199"/>
      <c r="B47" s="199"/>
      <c r="C47" s="31"/>
      <c r="D47" s="31"/>
      <c r="E47" s="31"/>
      <c r="F47" s="218"/>
      <c r="G47" s="31"/>
      <c r="H47" s="53"/>
      <c r="I47" s="203" t="s">
        <v>2186</v>
      </c>
      <c r="J47" s="613"/>
      <c r="K47" s="38"/>
      <c r="L47" s="53"/>
      <c r="M47" s="134"/>
      <c r="N47" s="257"/>
      <c r="O47" s="366"/>
      <c r="P47" s="258"/>
    </row>
    <row r="48" spans="1:17" s="3" customFormat="1" ht="17.45" customHeight="1">
      <c r="A48" s="4"/>
      <c r="B48" s="4"/>
      <c r="I48" s="77"/>
      <c r="J48" s="77"/>
      <c r="K48" s="49"/>
      <c r="L48" s="49"/>
      <c r="M48" s="248"/>
      <c r="N48" s="50"/>
      <c r="O48" s="367"/>
      <c r="P48" s="51"/>
      <c r="Q48" s="39"/>
    </row>
    <row r="49" spans="1:16" s="3" customFormat="1" ht="15">
      <c r="A49" s="4"/>
      <c r="B49" s="4"/>
      <c r="I49" s="72"/>
      <c r="J49" s="72"/>
      <c r="M49" s="248"/>
      <c r="O49" s="362"/>
    </row>
    <row r="50" spans="1:16" s="3" customFormat="1" ht="15">
      <c r="A50" s="4"/>
      <c r="B50" s="4"/>
      <c r="I50" s="22"/>
      <c r="J50" s="22"/>
      <c r="K50" s="53"/>
      <c r="L50" s="53"/>
      <c r="M50" s="248"/>
      <c r="N50" s="53"/>
      <c r="O50" s="368"/>
      <c r="P50" s="53"/>
    </row>
    <row r="51" spans="1:16" s="3" customFormat="1" ht="15">
      <c r="A51" s="4"/>
      <c r="B51" s="4"/>
      <c r="I51" s="73"/>
      <c r="J51" s="73"/>
      <c r="K51" s="49"/>
      <c r="L51" s="49"/>
      <c r="M51" s="248"/>
      <c r="N51" s="55"/>
      <c r="O51" s="45"/>
      <c r="P51" s="55"/>
    </row>
    <row r="52" spans="1:16" s="3" customFormat="1" ht="15">
      <c r="A52" s="4"/>
      <c r="B52" s="4"/>
      <c r="I52" s="73"/>
      <c r="J52" s="73"/>
      <c r="K52" s="49"/>
      <c r="L52" s="49"/>
      <c r="M52" s="273"/>
      <c r="N52" s="55"/>
      <c r="O52" s="45"/>
      <c r="P52" s="55"/>
    </row>
    <row r="53" spans="1:16" s="3" customFormat="1" ht="15">
      <c r="A53" s="4"/>
      <c r="B53" s="4"/>
      <c r="I53" s="73"/>
      <c r="J53" s="73"/>
      <c r="K53" s="49"/>
      <c r="L53" s="49"/>
      <c r="M53" s="273"/>
      <c r="N53" s="55"/>
      <c r="O53" s="45"/>
      <c r="P53" s="55"/>
    </row>
    <row r="54" spans="1:16" s="3" customFormat="1" ht="15">
      <c r="A54" s="4"/>
      <c r="B54" s="4"/>
      <c r="I54" s="74"/>
      <c r="J54" s="74"/>
      <c r="K54" s="49"/>
      <c r="L54" s="49"/>
      <c r="M54" s="273"/>
      <c r="N54" s="55"/>
      <c r="O54" s="45"/>
      <c r="P54" s="55"/>
    </row>
    <row r="55" spans="1:16" s="3" customFormat="1" ht="15">
      <c r="A55" s="4"/>
      <c r="B55" s="4"/>
      <c r="I55" s="74"/>
      <c r="J55" s="74"/>
      <c r="K55" s="49"/>
      <c r="L55" s="49"/>
      <c r="M55" s="273"/>
      <c r="N55" s="55"/>
      <c r="O55" s="45"/>
      <c r="P55" s="55"/>
    </row>
    <row r="56" spans="1:16" s="3" customFormat="1" ht="15">
      <c r="A56" s="4"/>
      <c r="B56" s="4"/>
      <c r="I56" s="74"/>
      <c r="J56" s="74"/>
      <c r="K56" s="49"/>
      <c r="L56" s="49"/>
      <c r="M56" s="273"/>
      <c r="N56" s="55"/>
      <c r="O56" s="45"/>
      <c r="P56" s="57"/>
    </row>
    <row r="57" spans="1:16" s="3" customFormat="1" ht="15">
      <c r="A57" s="4"/>
      <c r="B57" s="4"/>
      <c r="I57" s="49"/>
      <c r="J57" s="49"/>
      <c r="K57" s="18"/>
      <c r="L57" s="18"/>
      <c r="M57" s="273"/>
      <c r="N57" s="44"/>
      <c r="O57" s="367"/>
      <c r="P57" s="44"/>
    </row>
    <row r="58" spans="1:16" s="3" customFormat="1" ht="15">
      <c r="A58" s="4"/>
      <c r="B58" s="4"/>
      <c r="I58" s="49"/>
      <c r="J58" s="49"/>
      <c r="K58" s="18"/>
      <c r="L58" s="18"/>
      <c r="M58" s="273"/>
      <c r="N58" s="44"/>
      <c r="O58" s="367"/>
      <c r="P58" s="44"/>
    </row>
    <row r="59" spans="1:16" s="3" customFormat="1" ht="15">
      <c r="A59" s="4"/>
      <c r="B59" s="4"/>
      <c r="H59" s="39"/>
      <c r="I59" s="49"/>
      <c r="J59" s="49"/>
      <c r="K59" s="18"/>
      <c r="L59" s="18"/>
      <c r="M59" s="273"/>
      <c r="N59" s="44"/>
      <c r="O59" s="367"/>
      <c r="P59" s="44"/>
    </row>
    <row r="60" spans="1:16" s="3" customFormat="1" ht="15">
      <c r="A60" s="4"/>
      <c r="B60" s="4"/>
      <c r="I60" s="74"/>
      <c r="J60" s="74"/>
      <c r="K60" s="82"/>
      <c r="L60" s="84"/>
      <c r="M60" s="275"/>
      <c r="N60" s="58"/>
      <c r="O60" s="58"/>
      <c r="P60" s="58"/>
    </row>
    <row r="61" spans="1:16" s="3" customFormat="1" ht="15">
      <c r="A61" s="4"/>
      <c r="B61" s="4"/>
      <c r="I61" s="74"/>
      <c r="J61" s="74"/>
      <c r="K61" s="82"/>
      <c r="L61" s="84"/>
      <c r="M61" s="275"/>
      <c r="N61" s="58"/>
      <c r="O61" s="58"/>
      <c r="P61" s="58"/>
    </row>
    <row r="62" spans="1:16" s="3" customFormat="1" ht="15">
      <c r="A62" s="4"/>
      <c r="B62" s="4"/>
      <c r="I62" s="22"/>
      <c r="J62" s="22"/>
      <c r="M62" s="274"/>
      <c r="O62" s="362"/>
    </row>
    <row r="63" spans="1:16" s="3" customFormat="1" ht="15">
      <c r="A63" s="4"/>
      <c r="B63" s="4"/>
      <c r="I63" s="22"/>
      <c r="J63" s="22"/>
      <c r="M63" s="274"/>
      <c r="O63" s="362"/>
    </row>
    <row r="64" spans="1:16" s="3" customFormat="1" ht="15">
      <c r="A64" s="4"/>
      <c r="B64" s="4"/>
      <c r="I64" s="22"/>
      <c r="J64" s="22"/>
      <c r="M64" s="274"/>
      <c r="O64" s="362"/>
    </row>
    <row r="65" spans="1:15" s="3" customFormat="1" ht="15">
      <c r="A65" s="4"/>
      <c r="B65" s="4"/>
      <c r="I65" s="22"/>
      <c r="J65" s="22"/>
      <c r="M65" s="274"/>
      <c r="O65" s="362"/>
    </row>
    <row r="66" spans="1:15" s="3" customFormat="1" ht="15">
      <c r="A66" s="4"/>
      <c r="B66" s="4"/>
      <c r="I66" s="22"/>
      <c r="J66" s="22"/>
      <c r="M66" s="274"/>
      <c r="O66" s="362"/>
    </row>
    <row r="67" spans="1:15" s="3" customFormat="1" ht="15">
      <c r="A67" s="4"/>
      <c r="B67" s="4"/>
      <c r="I67" s="22"/>
      <c r="J67" s="22"/>
      <c r="M67" s="274"/>
      <c r="O67" s="362"/>
    </row>
    <row r="68" spans="1:15" s="3" customFormat="1" ht="15">
      <c r="A68" s="4"/>
      <c r="B68" s="4"/>
      <c r="I68" s="22"/>
      <c r="J68" s="22"/>
      <c r="M68" s="274"/>
      <c r="O68" s="362"/>
    </row>
    <row r="69" spans="1:15" s="3" customFormat="1" ht="15">
      <c r="A69" s="4"/>
      <c r="B69" s="4"/>
      <c r="I69" s="22"/>
      <c r="J69" s="22"/>
      <c r="M69" s="274"/>
      <c r="O69" s="362"/>
    </row>
    <row r="70" spans="1:15" s="3" customFormat="1" ht="15">
      <c r="A70" s="4"/>
      <c r="B70" s="4"/>
      <c r="I70" s="22"/>
      <c r="J70" s="22"/>
      <c r="M70" s="274"/>
      <c r="O70" s="362"/>
    </row>
    <row r="71" spans="1:15" s="3" customFormat="1" ht="15">
      <c r="A71" s="4"/>
      <c r="B71" s="4"/>
      <c r="I71" s="22"/>
      <c r="J71" s="22"/>
      <c r="M71" s="274"/>
      <c r="O71" s="362"/>
    </row>
    <row r="72" spans="1:15" s="3" customFormat="1" ht="15">
      <c r="A72" s="4"/>
      <c r="B72" s="4"/>
      <c r="I72" s="22"/>
      <c r="J72" s="22"/>
      <c r="M72" s="274"/>
      <c r="O72" s="362"/>
    </row>
    <row r="73" spans="1:15" s="3" customFormat="1" ht="15">
      <c r="A73" s="4"/>
      <c r="B73" s="4"/>
      <c r="I73" s="22"/>
      <c r="J73" s="22"/>
      <c r="M73" s="274"/>
      <c r="O73" s="362"/>
    </row>
    <row r="74" spans="1:15" s="3" customFormat="1" ht="15">
      <c r="A74" s="4"/>
      <c r="B74" s="4"/>
      <c r="I74" s="22"/>
      <c r="J74" s="22"/>
      <c r="M74" s="274"/>
      <c r="O74" s="362"/>
    </row>
    <row r="75" spans="1:15" s="3" customFormat="1" ht="15">
      <c r="A75" s="4"/>
      <c r="B75" s="4"/>
      <c r="I75" s="22"/>
      <c r="J75" s="22"/>
      <c r="M75" s="274"/>
      <c r="O75" s="362"/>
    </row>
    <row r="76" spans="1:15" s="3" customFormat="1" ht="15">
      <c r="A76" s="4"/>
      <c r="B76" s="4"/>
      <c r="I76" s="22"/>
      <c r="J76" s="22"/>
      <c r="M76" s="274"/>
      <c r="O76" s="362"/>
    </row>
    <row r="77" spans="1:15" s="3" customFormat="1" ht="15">
      <c r="A77" s="4"/>
      <c r="B77" s="4"/>
      <c r="I77" s="22"/>
      <c r="J77" s="22"/>
      <c r="M77" s="274"/>
      <c r="O77" s="362"/>
    </row>
    <row r="78" spans="1:15" s="3" customFormat="1" ht="15">
      <c r="A78" s="4"/>
      <c r="B78" s="4"/>
      <c r="I78" s="22"/>
      <c r="J78" s="22"/>
      <c r="M78" s="274"/>
      <c r="O78" s="362"/>
    </row>
    <row r="79" spans="1:15" s="3" customFormat="1" ht="15">
      <c r="A79" s="4"/>
      <c r="B79" s="4"/>
      <c r="I79" s="22"/>
      <c r="J79" s="22"/>
      <c r="M79" s="274"/>
      <c r="O79" s="362"/>
    </row>
    <row r="80" spans="1:15" s="3" customFormat="1" ht="15">
      <c r="A80" s="4"/>
      <c r="B80" s="4"/>
      <c r="I80" s="22"/>
      <c r="J80" s="22"/>
      <c r="M80" s="274"/>
      <c r="O80" s="362"/>
    </row>
    <row r="81" spans="1:16" s="3" customFormat="1" ht="15">
      <c r="A81" s="4"/>
      <c r="B81" s="4"/>
      <c r="I81" s="22"/>
      <c r="J81" s="22"/>
      <c r="M81" s="274"/>
      <c r="O81" s="362"/>
    </row>
    <row r="82" spans="1:16" s="3" customFormat="1" ht="15">
      <c r="A82" s="4"/>
      <c r="B82" s="4"/>
      <c r="I82" s="22"/>
      <c r="J82" s="22"/>
      <c r="M82" s="274"/>
      <c r="O82" s="362"/>
    </row>
    <row r="83" spans="1:16" s="3" customFormat="1" ht="15">
      <c r="A83" s="4"/>
      <c r="B83" s="4"/>
      <c r="I83" s="22"/>
      <c r="J83" s="22"/>
      <c r="M83" s="274"/>
      <c r="O83" s="362"/>
    </row>
    <row r="84" spans="1:16" s="3" customFormat="1" ht="15">
      <c r="A84" s="4"/>
      <c r="B84" s="4"/>
      <c r="I84" s="22"/>
      <c r="J84" s="22"/>
      <c r="M84" s="274"/>
      <c r="O84" s="362"/>
    </row>
    <row r="85" spans="1:16" s="3" customFormat="1" ht="15">
      <c r="A85" s="4"/>
      <c r="B85" s="4"/>
      <c r="I85" s="22"/>
      <c r="J85" s="22"/>
      <c r="M85" s="274"/>
      <c r="O85" s="362"/>
    </row>
    <row r="86" spans="1:16" s="3" customFormat="1" ht="15">
      <c r="A86" s="4"/>
      <c r="B86" s="4"/>
      <c r="I86" s="22"/>
      <c r="J86" s="22"/>
      <c r="M86" s="274"/>
      <c r="O86" s="362"/>
    </row>
    <row r="87" spans="1:16" s="3" customFormat="1" ht="15">
      <c r="A87" s="4"/>
      <c r="B87" s="4"/>
      <c r="I87" s="22"/>
      <c r="J87" s="22"/>
      <c r="M87" s="274"/>
      <c r="O87" s="362"/>
    </row>
    <row r="88" spans="1:16" s="3" customFormat="1" ht="15">
      <c r="A88" s="4"/>
      <c r="B88" s="4"/>
      <c r="I88" s="22"/>
      <c r="J88" s="22"/>
      <c r="M88" s="274"/>
      <c r="O88" s="362"/>
    </row>
    <row r="89" spans="1:16" s="3" customFormat="1" ht="15">
      <c r="A89" s="4"/>
      <c r="B89" s="4"/>
      <c r="I89" s="22"/>
      <c r="J89" s="22"/>
      <c r="M89" s="274"/>
      <c r="O89" s="362"/>
    </row>
    <row r="90" spans="1:16" s="3" customFormat="1" ht="15">
      <c r="A90" s="4"/>
      <c r="B90" s="4"/>
      <c r="I90" s="22"/>
      <c r="J90" s="22"/>
      <c r="M90" s="274"/>
      <c r="O90" s="362"/>
    </row>
    <row r="91" spans="1:16" s="3" customFormat="1" ht="15">
      <c r="A91" s="4"/>
      <c r="B91" s="4"/>
      <c r="I91" s="22"/>
      <c r="J91" s="22"/>
      <c r="M91" s="274"/>
      <c r="O91" s="362"/>
    </row>
    <row r="92" spans="1:16" s="3" customFormat="1" ht="15">
      <c r="A92" s="4"/>
      <c r="B92" s="4"/>
      <c r="I92" s="22"/>
      <c r="J92" s="22"/>
      <c r="M92" s="274"/>
      <c r="O92" s="362"/>
    </row>
    <row r="93" spans="1:16" s="3" customFormat="1" ht="15">
      <c r="A93" s="4"/>
      <c r="B93" s="4"/>
      <c r="I93" s="22"/>
      <c r="J93" s="22"/>
      <c r="M93" s="274"/>
      <c r="O93" s="362"/>
    </row>
    <row r="94" spans="1:16" s="3" customFormat="1" ht="15">
      <c r="A94" s="4"/>
      <c r="B94" s="4"/>
      <c r="I94" s="22"/>
      <c r="J94" s="22"/>
      <c r="M94" s="274"/>
      <c r="O94" s="362"/>
    </row>
    <row r="95" spans="1:16" s="3" customFormat="1" ht="15">
      <c r="A95" s="62"/>
      <c r="B95" s="62"/>
      <c r="C95" s="19" t="s">
        <v>2187</v>
      </c>
      <c r="D95" s="19"/>
      <c r="E95" s="19"/>
      <c r="F95" s="59"/>
      <c r="G95" s="59"/>
      <c r="H95" s="60"/>
      <c r="I95" s="22"/>
      <c r="J95" s="22"/>
      <c r="K95" s="82"/>
      <c r="L95" s="84"/>
      <c r="M95" s="275"/>
      <c r="N95" s="58"/>
      <c r="O95" s="58"/>
      <c r="P95" s="58"/>
    </row>
    <row r="96" spans="1:16" s="3" customFormat="1" ht="15">
      <c r="A96" s="4"/>
      <c r="B96" s="4"/>
      <c r="I96" s="83"/>
      <c r="J96" s="613"/>
      <c r="M96" s="274"/>
      <c r="O96" s="362"/>
    </row>
    <row r="97" spans="1:15" s="3" customFormat="1" ht="15">
      <c r="A97" s="4"/>
      <c r="B97" s="4"/>
      <c r="I97" s="22"/>
      <c r="J97" s="22"/>
      <c r="M97" s="274"/>
      <c r="O97" s="362"/>
    </row>
    <row r="98" spans="1:15" s="3" customFormat="1" ht="15">
      <c r="A98" s="4"/>
      <c r="B98" s="4"/>
      <c r="I98" s="22"/>
      <c r="J98" s="22"/>
      <c r="M98" s="274"/>
      <c r="O98" s="362"/>
    </row>
    <row r="99" spans="1:15" s="3" customFormat="1" ht="15">
      <c r="A99" s="4"/>
      <c r="B99" s="4"/>
      <c r="I99" s="22"/>
      <c r="J99" s="22"/>
      <c r="M99" s="274"/>
      <c r="O99" s="362"/>
    </row>
    <row r="100" spans="1:15" s="3" customFormat="1" ht="15">
      <c r="A100" s="4"/>
      <c r="B100" s="4"/>
      <c r="I100" s="22"/>
      <c r="J100" s="22"/>
      <c r="M100" s="274"/>
      <c r="O100" s="362"/>
    </row>
    <row r="101" spans="1:15" s="3" customFormat="1" ht="15">
      <c r="A101" s="4"/>
      <c r="B101" s="4"/>
      <c r="I101" s="22"/>
      <c r="J101" s="22"/>
      <c r="M101" s="274"/>
      <c r="O101" s="362"/>
    </row>
    <row r="102" spans="1:15" s="3" customFormat="1" ht="15">
      <c r="A102" s="4"/>
      <c r="B102" s="4"/>
      <c r="I102" s="22"/>
      <c r="J102" s="22"/>
      <c r="M102" s="274"/>
      <c r="O102" s="362"/>
    </row>
    <row r="103" spans="1:15" s="3" customFormat="1" ht="15">
      <c r="A103" s="4"/>
      <c r="B103" s="4"/>
      <c r="I103" s="22"/>
      <c r="J103" s="22"/>
      <c r="M103" s="274"/>
      <c r="O103" s="362"/>
    </row>
    <row r="104" spans="1:15" s="3" customFormat="1" ht="15">
      <c r="A104" s="4"/>
      <c r="B104" s="4"/>
      <c r="I104" s="22"/>
      <c r="J104" s="22"/>
      <c r="M104" s="274"/>
      <c r="O104" s="362"/>
    </row>
    <row r="105" spans="1:15" s="3" customFormat="1" ht="15">
      <c r="A105" s="4"/>
      <c r="B105" s="4"/>
      <c r="I105" s="22"/>
      <c r="J105" s="22"/>
      <c r="M105" s="274"/>
      <c r="O105" s="362"/>
    </row>
    <row r="106" spans="1:15" s="3" customFormat="1" ht="15">
      <c r="A106" s="4"/>
      <c r="B106" s="4"/>
      <c r="I106" s="22"/>
      <c r="J106" s="22"/>
      <c r="M106" s="274"/>
      <c r="O106" s="362"/>
    </row>
    <row r="107" spans="1:15" s="3" customFormat="1" ht="15">
      <c r="A107" s="4"/>
      <c r="B107" s="4"/>
      <c r="I107" s="22"/>
      <c r="J107" s="22"/>
      <c r="M107" s="274"/>
      <c r="O107" s="362"/>
    </row>
    <row r="108" spans="1:15" s="3" customFormat="1" ht="15">
      <c r="A108" s="4"/>
      <c r="B108" s="4"/>
      <c r="I108" s="22"/>
      <c r="J108" s="22"/>
      <c r="M108" s="274"/>
      <c r="O108" s="362"/>
    </row>
    <row r="109" spans="1:15" s="3" customFormat="1" ht="15">
      <c r="A109" s="4"/>
      <c r="B109" s="4"/>
      <c r="I109" s="22"/>
      <c r="J109" s="22"/>
      <c r="M109" s="274"/>
      <c r="O109" s="362"/>
    </row>
    <row r="110" spans="1:15" s="3" customFormat="1" ht="15">
      <c r="A110" s="4"/>
      <c r="B110" s="4"/>
      <c r="I110" s="22"/>
      <c r="J110" s="22"/>
      <c r="M110" s="274"/>
      <c r="O110" s="362"/>
    </row>
    <row r="111" spans="1:15" s="3" customFormat="1" ht="15">
      <c r="A111" s="4"/>
      <c r="B111" s="4"/>
      <c r="I111" s="22"/>
      <c r="J111" s="22"/>
      <c r="M111" s="274"/>
      <c r="O111" s="362"/>
    </row>
    <row r="112" spans="1:15" s="3" customFormat="1" ht="15">
      <c r="A112" s="4"/>
      <c r="B112" s="4"/>
      <c r="I112" s="22"/>
      <c r="J112" s="22"/>
      <c r="M112" s="274"/>
      <c r="O112" s="362"/>
    </row>
    <row r="113" spans="1:15" s="3" customFormat="1" ht="15">
      <c r="A113" s="4"/>
      <c r="B113" s="4"/>
      <c r="I113" s="22"/>
      <c r="J113" s="22"/>
      <c r="M113" s="274"/>
      <c r="O113" s="362"/>
    </row>
    <row r="114" spans="1:15" s="3" customFormat="1" ht="15">
      <c r="A114" s="4"/>
      <c r="B114" s="4"/>
      <c r="I114" s="22"/>
      <c r="J114" s="22"/>
      <c r="M114" s="274"/>
      <c r="O114" s="362"/>
    </row>
    <row r="115" spans="1:15" s="3" customFormat="1" ht="15">
      <c r="A115" s="4"/>
      <c r="B115" s="4"/>
      <c r="I115" s="22"/>
      <c r="J115" s="22"/>
      <c r="M115" s="274"/>
      <c r="O115" s="362"/>
    </row>
    <row r="116" spans="1:15" s="3" customFormat="1" ht="15">
      <c r="A116" s="4"/>
      <c r="B116" s="4"/>
      <c r="I116" s="22"/>
      <c r="J116" s="22"/>
      <c r="M116" s="274"/>
      <c r="O116" s="362"/>
    </row>
    <row r="117" spans="1:15" s="3" customFormat="1" ht="15">
      <c r="A117" s="4"/>
      <c r="B117" s="4"/>
      <c r="I117" s="22"/>
      <c r="J117" s="22"/>
      <c r="M117" s="274"/>
      <c r="O117" s="362"/>
    </row>
    <row r="118" spans="1:15" s="3" customFormat="1" ht="15">
      <c r="A118" s="4"/>
      <c r="B118" s="4"/>
      <c r="I118" s="22"/>
      <c r="J118" s="22"/>
      <c r="M118" s="274"/>
      <c r="O118" s="362"/>
    </row>
    <row r="119" spans="1:15" s="3" customFormat="1" ht="15">
      <c r="A119" s="4"/>
      <c r="B119" s="4"/>
      <c r="I119" s="22"/>
      <c r="J119" s="22"/>
      <c r="M119" s="274"/>
      <c r="O119" s="362"/>
    </row>
    <row r="120" spans="1:15" s="3" customFormat="1" ht="15">
      <c r="A120" s="4"/>
      <c r="B120" s="4"/>
      <c r="I120" s="22"/>
      <c r="J120" s="22"/>
      <c r="M120" s="274"/>
      <c r="O120" s="362"/>
    </row>
    <row r="121" spans="1:15" s="3" customFormat="1" ht="15">
      <c r="A121" s="4"/>
      <c r="B121" s="4"/>
      <c r="I121" s="22"/>
      <c r="J121" s="22"/>
      <c r="M121" s="274"/>
      <c r="O121" s="362"/>
    </row>
    <row r="122" spans="1:15" s="3" customFormat="1" ht="15">
      <c r="A122" s="4"/>
      <c r="B122" s="4"/>
      <c r="I122" s="22"/>
      <c r="J122" s="22"/>
      <c r="M122" s="274"/>
      <c r="O122" s="362"/>
    </row>
    <row r="123" spans="1:15" s="3" customFormat="1" ht="15">
      <c r="A123" s="4"/>
      <c r="B123" s="4"/>
      <c r="I123" s="22"/>
      <c r="J123" s="22"/>
      <c r="M123" s="274"/>
      <c r="O123" s="362"/>
    </row>
    <row r="124" spans="1:15" s="3" customFormat="1" ht="15">
      <c r="A124" s="4"/>
      <c r="B124" s="4"/>
      <c r="I124" s="22"/>
      <c r="J124" s="22"/>
      <c r="M124" s="274"/>
      <c r="O124" s="362"/>
    </row>
    <row r="125" spans="1:15" s="3" customFormat="1" ht="15">
      <c r="A125" s="4"/>
      <c r="B125" s="4"/>
      <c r="I125" s="22"/>
      <c r="J125" s="22"/>
      <c r="M125" s="274"/>
      <c r="O125" s="362"/>
    </row>
    <row r="126" spans="1:15" s="3" customFormat="1" ht="15">
      <c r="A126" s="4"/>
      <c r="B126" s="4"/>
      <c r="I126" s="22"/>
      <c r="J126" s="22"/>
      <c r="M126" s="274"/>
      <c r="O126" s="362"/>
    </row>
    <row r="127" spans="1:15" s="3" customFormat="1" ht="15">
      <c r="A127" s="4"/>
      <c r="B127" s="4"/>
      <c r="I127" s="22"/>
      <c r="J127" s="22"/>
      <c r="M127" s="274"/>
      <c r="O127" s="362"/>
    </row>
    <row r="128" spans="1:15" s="3" customFormat="1" ht="15">
      <c r="A128" s="4"/>
      <c r="B128" s="4"/>
      <c r="I128" s="22"/>
      <c r="J128" s="22"/>
      <c r="M128" s="274"/>
      <c r="O128" s="362"/>
    </row>
    <row r="129" spans="1:15" s="3" customFormat="1" ht="15">
      <c r="A129" s="4"/>
      <c r="B129" s="4"/>
      <c r="I129" s="22"/>
      <c r="J129" s="22"/>
      <c r="M129" s="274"/>
      <c r="O129" s="362"/>
    </row>
    <row r="130" spans="1:15" s="3" customFormat="1" ht="15">
      <c r="A130" s="4"/>
      <c r="B130" s="4"/>
      <c r="I130" s="22"/>
      <c r="J130" s="22"/>
      <c r="M130" s="274"/>
      <c r="O130" s="362"/>
    </row>
    <row r="131" spans="1:15" s="3" customFormat="1" ht="15">
      <c r="A131" s="4"/>
      <c r="B131" s="4"/>
      <c r="I131" s="22"/>
      <c r="J131" s="22"/>
      <c r="M131" s="274"/>
      <c r="O131" s="362"/>
    </row>
    <row r="132" spans="1:15" s="3" customFormat="1" ht="15">
      <c r="A132" s="4"/>
      <c r="B132" s="4"/>
      <c r="I132" s="22"/>
      <c r="J132" s="22"/>
      <c r="M132" s="274"/>
      <c r="O132" s="362"/>
    </row>
    <row r="133" spans="1:15" s="3" customFormat="1" ht="15">
      <c r="A133" s="4"/>
      <c r="B133" s="4"/>
      <c r="I133" s="22"/>
      <c r="J133" s="22"/>
      <c r="M133" s="274"/>
      <c r="O133" s="362"/>
    </row>
    <row r="134" spans="1:15" s="3" customFormat="1" ht="15">
      <c r="A134" s="4"/>
      <c r="B134" s="4"/>
      <c r="I134" s="22"/>
      <c r="J134" s="22"/>
      <c r="M134" s="274"/>
      <c r="O134" s="362"/>
    </row>
    <row r="135" spans="1:15" s="3" customFormat="1" ht="15">
      <c r="A135" s="4"/>
      <c r="B135" s="4"/>
      <c r="I135" s="22"/>
      <c r="J135" s="22"/>
      <c r="M135" s="274"/>
      <c r="O135" s="362"/>
    </row>
    <row r="136" spans="1:15" s="3" customFormat="1" ht="15">
      <c r="A136" s="4"/>
      <c r="B136" s="4"/>
      <c r="I136" s="22"/>
      <c r="J136" s="22"/>
      <c r="M136" s="274"/>
      <c r="O136" s="362"/>
    </row>
    <row r="137" spans="1:15" s="3" customFormat="1" ht="15">
      <c r="A137" s="4"/>
      <c r="B137" s="4"/>
      <c r="I137" s="22"/>
      <c r="J137" s="22"/>
      <c r="M137" s="274"/>
      <c r="O137" s="362"/>
    </row>
    <row r="138" spans="1:15" s="3" customFormat="1" ht="15">
      <c r="A138" s="4"/>
      <c r="B138" s="4"/>
      <c r="I138" s="22"/>
      <c r="J138" s="22"/>
      <c r="M138" s="274"/>
      <c r="O138" s="362"/>
    </row>
    <row r="139" spans="1:15" s="3" customFormat="1" ht="15">
      <c r="A139" s="4"/>
      <c r="B139" s="4"/>
      <c r="I139" s="22"/>
      <c r="J139" s="22"/>
      <c r="M139" s="274"/>
      <c r="O139" s="362"/>
    </row>
    <row r="140" spans="1:15" s="3" customFormat="1" ht="15">
      <c r="A140" s="4"/>
      <c r="B140" s="4"/>
      <c r="I140" s="22"/>
      <c r="J140" s="22"/>
      <c r="M140" s="274"/>
      <c r="O140" s="362"/>
    </row>
    <row r="141" spans="1:15" s="3" customFormat="1" ht="15">
      <c r="A141" s="4"/>
      <c r="B141" s="4"/>
      <c r="I141" s="22"/>
      <c r="J141" s="22"/>
      <c r="M141" s="274"/>
      <c r="O141" s="362"/>
    </row>
    <row r="142" spans="1:15" s="3" customFormat="1" ht="15">
      <c r="A142" s="4"/>
      <c r="B142" s="4"/>
      <c r="I142" s="22"/>
      <c r="J142" s="22"/>
      <c r="M142" s="274"/>
      <c r="O142" s="362"/>
    </row>
    <row r="143" spans="1:15" s="3" customFormat="1" ht="15">
      <c r="A143" s="4"/>
      <c r="B143" s="4"/>
      <c r="I143" s="22"/>
      <c r="J143" s="22"/>
      <c r="M143" s="274"/>
      <c r="O143" s="362"/>
    </row>
    <row r="144" spans="1:15" s="3" customFormat="1" ht="15">
      <c r="A144" s="4"/>
      <c r="B144" s="4"/>
      <c r="I144" s="22"/>
      <c r="J144" s="22"/>
      <c r="M144" s="274"/>
      <c r="O144" s="362"/>
    </row>
    <row r="145" spans="1:15" s="3" customFormat="1" ht="15">
      <c r="A145" s="4"/>
      <c r="B145" s="4"/>
      <c r="I145" s="22"/>
      <c r="J145" s="22"/>
      <c r="M145" s="274"/>
      <c r="O145" s="362"/>
    </row>
    <row r="146" spans="1:15" s="3" customFormat="1" ht="15">
      <c r="A146" s="4"/>
      <c r="B146" s="4"/>
      <c r="I146" s="22"/>
      <c r="J146" s="22"/>
      <c r="M146" s="274"/>
      <c r="O146" s="36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78740157480314965" right="0.55118110236220474" top="0.55118110236220474" bottom="0.55118110236220474" header="0.31496062992125984" footer="0.31496062992125984"/>
  <pageSetup paperSize="9" firstPageNumber="4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144"/>
  <sheetViews>
    <sheetView topLeftCell="H16" zoomScale="115" zoomScaleNormal="115" workbookViewId="0">
      <selection activeCell="L29" sqref="L29"/>
    </sheetView>
  </sheetViews>
  <sheetFormatPr defaultRowHeight="17.45" customHeight="1"/>
  <cols>
    <col min="1" max="2" width="8.42578125" style="2" customWidth="1"/>
    <col min="3" max="4" width="31.28515625" customWidth="1"/>
    <col min="5" max="6" width="11.7109375" customWidth="1"/>
    <col min="7" max="7" width="12.28515625" customWidth="1"/>
    <col min="8" max="8" width="12.5703125" customWidth="1"/>
    <col min="9" max="9" width="8.140625" style="21" customWidth="1"/>
    <col min="10" max="10" width="7.140625" style="21" customWidth="1"/>
    <col min="11" max="12" width="31.5703125" customWidth="1"/>
    <col min="13" max="13" width="13.28515625" customWidth="1"/>
    <col min="14" max="14" width="11.28515625" customWidth="1"/>
    <col min="15" max="15" width="12.28515625" style="107" customWidth="1"/>
    <col min="16" max="16" width="12.42578125" customWidth="1"/>
  </cols>
  <sheetData>
    <row r="1" spans="1:17" ht="18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66.7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3085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  <c r="Q4" s="15"/>
    </row>
    <row r="5" spans="1:17" ht="24">
      <c r="A5" s="41" t="s">
        <v>747</v>
      </c>
      <c r="B5" s="41"/>
      <c r="C5" s="224" t="s">
        <v>748</v>
      </c>
      <c r="D5" s="224"/>
      <c r="E5" s="224"/>
      <c r="F5" s="224"/>
      <c r="G5" s="224"/>
      <c r="H5" s="191"/>
      <c r="I5" s="196" t="s">
        <v>751</v>
      </c>
      <c r="J5" s="196"/>
      <c r="K5" s="196" t="s">
        <v>2136</v>
      </c>
      <c r="L5" s="196"/>
      <c r="M5" s="152"/>
      <c r="N5" s="196"/>
      <c r="O5" s="196"/>
      <c r="P5" s="196"/>
      <c r="Q5" s="15"/>
    </row>
    <row r="6" spans="1:17" ht="15">
      <c r="A6" s="122" t="s">
        <v>749</v>
      </c>
      <c r="B6" s="122" t="s">
        <v>2798</v>
      </c>
      <c r="C6" s="129" t="s">
        <v>116</v>
      </c>
      <c r="D6" s="122" t="s">
        <v>12</v>
      </c>
      <c r="E6" s="134">
        <v>50000</v>
      </c>
      <c r="F6" s="235">
        <v>0</v>
      </c>
      <c r="G6" s="206">
        <v>10000</v>
      </c>
      <c r="H6" s="206">
        <v>10000</v>
      </c>
      <c r="I6" s="205" t="s">
        <v>752</v>
      </c>
      <c r="J6" s="122" t="s">
        <v>2815</v>
      </c>
      <c r="K6" s="192" t="s">
        <v>300</v>
      </c>
      <c r="L6" s="122" t="s">
        <v>2853</v>
      </c>
      <c r="M6" s="134">
        <v>0</v>
      </c>
      <c r="N6" s="235">
        <v>0</v>
      </c>
      <c r="O6" s="126">
        <v>0</v>
      </c>
      <c r="P6" s="134">
        <v>0</v>
      </c>
      <c r="Q6" s="15" t="s">
        <v>3278</v>
      </c>
    </row>
    <row r="7" spans="1:17" ht="15">
      <c r="A7" s="122" t="s">
        <v>750</v>
      </c>
      <c r="B7" s="122" t="s">
        <v>2929</v>
      </c>
      <c r="C7" s="129" t="s">
        <v>554</v>
      </c>
      <c r="D7" s="122" t="s">
        <v>554</v>
      </c>
      <c r="E7" s="134">
        <v>100000</v>
      </c>
      <c r="F7" s="235">
        <v>60869</v>
      </c>
      <c r="G7" s="206">
        <v>100000</v>
      </c>
      <c r="H7" s="206">
        <v>10000</v>
      </c>
      <c r="I7" s="205" t="s">
        <v>753</v>
      </c>
      <c r="J7" s="122" t="s">
        <v>2816</v>
      </c>
      <c r="K7" s="192" t="s">
        <v>34</v>
      </c>
      <c r="L7" s="122" t="s">
        <v>2854</v>
      </c>
      <c r="M7" s="134">
        <v>0</v>
      </c>
      <c r="N7" s="235">
        <v>0</v>
      </c>
      <c r="O7" s="126">
        <v>0</v>
      </c>
      <c r="P7" s="134">
        <v>0</v>
      </c>
      <c r="Q7" s="15" t="s">
        <v>3278</v>
      </c>
    </row>
    <row r="8" spans="1:17" ht="24">
      <c r="A8" s="238"/>
      <c r="B8" s="238"/>
      <c r="C8" s="129"/>
      <c r="D8" s="129"/>
      <c r="E8" s="129"/>
      <c r="F8" s="235"/>
      <c r="G8" s="206"/>
      <c r="H8" s="134"/>
      <c r="I8" s="205" t="s">
        <v>754</v>
      </c>
      <c r="J8" s="122" t="s">
        <v>2817</v>
      </c>
      <c r="K8" s="192" t="s">
        <v>600</v>
      </c>
      <c r="L8" s="122" t="s">
        <v>2855</v>
      </c>
      <c r="M8" s="134">
        <v>0</v>
      </c>
      <c r="N8" s="235">
        <v>0</v>
      </c>
      <c r="O8" s="126">
        <v>0</v>
      </c>
      <c r="P8" s="134">
        <v>0</v>
      </c>
      <c r="Q8" s="15" t="s">
        <v>3278</v>
      </c>
    </row>
    <row r="9" spans="1:17" ht="15">
      <c r="A9" s="160"/>
      <c r="B9" s="160"/>
      <c r="C9" s="32"/>
      <c r="D9" s="32"/>
      <c r="E9" s="32"/>
      <c r="F9" s="32"/>
      <c r="G9" s="32"/>
      <c r="H9" s="32"/>
      <c r="I9" s="112" t="s">
        <v>43</v>
      </c>
      <c r="J9" s="112"/>
      <c r="K9" s="193" t="s">
        <v>677</v>
      </c>
      <c r="L9" s="193"/>
      <c r="M9" s="211">
        <v>0</v>
      </c>
      <c r="N9" s="239">
        <f>SUM(N6:N8)</f>
        <v>0</v>
      </c>
      <c r="O9" s="239">
        <f t="shared" ref="O9:P9" si="0">SUM(O6:O8)</f>
        <v>0</v>
      </c>
      <c r="P9" s="239">
        <f t="shared" si="0"/>
        <v>0</v>
      </c>
      <c r="Q9" s="15"/>
    </row>
    <row r="10" spans="1:17" ht="15">
      <c r="A10" s="238"/>
      <c r="B10" s="238"/>
      <c r="C10" s="32"/>
      <c r="D10" s="32"/>
      <c r="E10" s="32"/>
      <c r="F10" s="32"/>
      <c r="G10" s="32"/>
      <c r="H10" s="32"/>
      <c r="I10" s="151"/>
      <c r="J10" s="151"/>
      <c r="K10" s="204" t="s">
        <v>792</v>
      </c>
      <c r="L10" s="204"/>
      <c r="M10" s="152"/>
      <c r="N10" s="266"/>
      <c r="O10" s="266"/>
      <c r="P10" s="266"/>
      <c r="Q10" s="15"/>
    </row>
    <row r="11" spans="1:17" ht="15">
      <c r="A11" s="184"/>
      <c r="B11" s="184"/>
      <c r="C11" s="154"/>
      <c r="D11" s="154"/>
      <c r="E11" s="154"/>
      <c r="F11" s="123"/>
      <c r="G11" s="123"/>
      <c r="H11" s="123"/>
      <c r="I11" s="205" t="s">
        <v>755</v>
      </c>
      <c r="J11" s="122" t="s">
        <v>2821</v>
      </c>
      <c r="K11" s="192" t="s">
        <v>46</v>
      </c>
      <c r="L11" s="122" t="s">
        <v>2858</v>
      </c>
      <c r="M11" s="123">
        <v>3600000</v>
      </c>
      <c r="N11" s="123">
        <v>1946706</v>
      </c>
      <c r="O11" s="123">
        <v>3200000</v>
      </c>
      <c r="P11" s="134">
        <v>3840000</v>
      </c>
      <c r="Q11" t="s">
        <v>3279</v>
      </c>
    </row>
    <row r="12" spans="1:17" ht="15">
      <c r="A12" s="184"/>
      <c r="B12" s="184"/>
      <c r="C12" s="154"/>
      <c r="D12" s="154"/>
      <c r="E12" s="154"/>
      <c r="F12" s="123"/>
      <c r="G12" s="123"/>
      <c r="H12" s="123"/>
      <c r="I12" s="93" t="s">
        <v>2584</v>
      </c>
      <c r="J12" s="122" t="s">
        <v>3053</v>
      </c>
      <c r="K12" s="122" t="s">
        <v>110</v>
      </c>
      <c r="L12" s="122" t="s">
        <v>3054</v>
      </c>
      <c r="M12" s="119">
        <v>1920000</v>
      </c>
      <c r="N12" s="118">
        <v>0</v>
      </c>
      <c r="O12" s="119">
        <v>0</v>
      </c>
      <c r="P12" s="134">
        <v>1920000</v>
      </c>
      <c r="Q12" t="s">
        <v>3279</v>
      </c>
    </row>
    <row r="13" spans="1:17" ht="15">
      <c r="A13" s="184"/>
      <c r="B13" s="184"/>
      <c r="C13" s="154"/>
      <c r="D13" s="154"/>
      <c r="E13" s="154"/>
      <c r="F13" s="123"/>
      <c r="G13" s="123"/>
      <c r="H13" s="123"/>
      <c r="I13" s="205" t="s">
        <v>756</v>
      </c>
      <c r="J13" s="122" t="s">
        <v>2823</v>
      </c>
      <c r="K13" s="192" t="s">
        <v>50</v>
      </c>
      <c r="L13" s="122" t="s">
        <v>2859</v>
      </c>
      <c r="M13" s="134">
        <v>200000</v>
      </c>
      <c r="N13" s="235">
        <v>3910</v>
      </c>
      <c r="O13" s="126">
        <v>20000</v>
      </c>
      <c r="P13" s="134">
        <v>20000</v>
      </c>
      <c r="Q13" t="s">
        <v>3279</v>
      </c>
    </row>
    <row r="14" spans="1:17" ht="15">
      <c r="A14" s="184"/>
      <c r="B14" s="184"/>
      <c r="C14" s="254"/>
      <c r="D14" s="254"/>
      <c r="E14" s="254"/>
      <c r="F14" s="242"/>
      <c r="G14" s="242"/>
      <c r="H14" s="123"/>
      <c r="I14" s="205" t="s">
        <v>757</v>
      </c>
      <c r="J14" s="122" t="s">
        <v>2824</v>
      </c>
      <c r="K14" s="192" t="s">
        <v>52</v>
      </c>
      <c r="L14" s="122" t="s">
        <v>2860</v>
      </c>
      <c r="M14" s="134">
        <v>200000</v>
      </c>
      <c r="N14" s="235">
        <v>16800</v>
      </c>
      <c r="O14" s="126">
        <v>30000</v>
      </c>
      <c r="P14" s="134">
        <v>50000</v>
      </c>
      <c r="Q14" t="s">
        <v>3279</v>
      </c>
    </row>
    <row r="15" spans="1:17" ht="24">
      <c r="A15" s="186"/>
      <c r="B15" s="186"/>
      <c r="C15" s="158"/>
      <c r="D15" s="158"/>
      <c r="E15" s="158"/>
      <c r="F15" s="123"/>
      <c r="G15" s="123"/>
      <c r="H15" s="123"/>
      <c r="I15" s="205" t="s">
        <v>758</v>
      </c>
      <c r="J15" s="122" t="s">
        <v>2825</v>
      </c>
      <c r="K15" s="192" t="s">
        <v>54</v>
      </c>
      <c r="L15" s="122" t="s">
        <v>2861</v>
      </c>
      <c r="M15" s="134">
        <v>10000</v>
      </c>
      <c r="N15" s="235">
        <v>0</v>
      </c>
      <c r="O15" s="126">
        <v>10000</v>
      </c>
      <c r="P15" s="134">
        <v>10000</v>
      </c>
      <c r="Q15" t="s">
        <v>3279</v>
      </c>
    </row>
    <row r="16" spans="1:17" ht="15">
      <c r="A16" s="184"/>
      <c r="B16" s="184"/>
      <c r="C16" s="154"/>
      <c r="D16" s="154"/>
      <c r="E16" s="154"/>
      <c r="F16" s="123"/>
      <c r="G16" s="123"/>
      <c r="H16" s="123"/>
      <c r="I16" s="205" t="s">
        <v>759</v>
      </c>
      <c r="J16" s="122" t="s">
        <v>2826</v>
      </c>
      <c r="K16" s="192" t="s">
        <v>56</v>
      </c>
      <c r="L16" s="122" t="s">
        <v>2862</v>
      </c>
      <c r="M16" s="134">
        <v>50000</v>
      </c>
      <c r="N16" s="235">
        <v>13352</v>
      </c>
      <c r="O16" s="126">
        <v>40000</v>
      </c>
      <c r="P16" s="134">
        <v>40000</v>
      </c>
      <c r="Q16" t="s">
        <v>3279</v>
      </c>
    </row>
    <row r="17" spans="1:17" ht="24">
      <c r="A17" s="184"/>
      <c r="B17" s="184"/>
      <c r="C17" s="154"/>
      <c r="D17" s="154"/>
      <c r="E17" s="154"/>
      <c r="F17" s="123"/>
      <c r="G17" s="123"/>
      <c r="H17" s="123"/>
      <c r="I17" s="205" t="s">
        <v>760</v>
      </c>
      <c r="J17" s="122" t="s">
        <v>2827</v>
      </c>
      <c r="K17" s="192" t="s">
        <v>761</v>
      </c>
      <c r="L17" s="122" t="s">
        <v>2863</v>
      </c>
      <c r="M17" s="134">
        <v>50000</v>
      </c>
      <c r="N17" s="235">
        <v>83488</v>
      </c>
      <c r="O17" s="126">
        <v>130000</v>
      </c>
      <c r="P17" s="134">
        <v>130000</v>
      </c>
      <c r="Q17" t="s">
        <v>3279</v>
      </c>
    </row>
    <row r="18" spans="1:17" ht="15">
      <c r="A18" s="159"/>
      <c r="B18" s="159"/>
      <c r="C18" s="118"/>
      <c r="D18" s="118"/>
      <c r="E18" s="118"/>
      <c r="F18" s="118"/>
      <c r="G18" s="118"/>
      <c r="H18" s="126"/>
      <c r="I18" s="205" t="s">
        <v>762</v>
      </c>
      <c r="J18" s="122" t="s">
        <v>2828</v>
      </c>
      <c r="K18" s="192" t="s">
        <v>60</v>
      </c>
      <c r="L18" s="122" t="s">
        <v>2864</v>
      </c>
      <c r="M18" s="134">
        <v>50000</v>
      </c>
      <c r="N18" s="235">
        <v>8527</v>
      </c>
      <c r="O18" s="126">
        <v>20000</v>
      </c>
      <c r="P18" s="134">
        <v>20000</v>
      </c>
      <c r="Q18" t="s">
        <v>3279</v>
      </c>
    </row>
    <row r="19" spans="1:17" ht="15">
      <c r="A19" s="159"/>
      <c r="B19" s="159"/>
      <c r="C19" s="118"/>
      <c r="D19" s="118"/>
      <c r="E19" s="118"/>
      <c r="F19" s="118"/>
      <c r="G19" s="118"/>
      <c r="H19" s="126"/>
      <c r="I19" s="205" t="s">
        <v>763</v>
      </c>
      <c r="J19" s="122" t="s">
        <v>2974</v>
      </c>
      <c r="K19" s="192" t="s">
        <v>212</v>
      </c>
      <c r="L19" s="122" t="s">
        <v>2975</v>
      </c>
      <c r="M19" s="134">
        <v>10000</v>
      </c>
      <c r="N19" s="235">
        <v>540</v>
      </c>
      <c r="O19" s="126">
        <v>10000</v>
      </c>
      <c r="P19" s="134">
        <v>10000</v>
      </c>
      <c r="Q19" t="s">
        <v>3279</v>
      </c>
    </row>
    <row r="20" spans="1:17" ht="15">
      <c r="A20" s="128"/>
      <c r="B20" s="128"/>
      <c r="C20" s="129"/>
      <c r="D20" s="129"/>
      <c r="E20" s="129"/>
      <c r="F20" s="123"/>
      <c r="G20" s="118"/>
      <c r="H20" s="123"/>
      <c r="I20" s="205" t="s">
        <v>764</v>
      </c>
      <c r="J20" s="122" t="s">
        <v>2829</v>
      </c>
      <c r="K20" s="192" t="s">
        <v>62</v>
      </c>
      <c r="L20" s="122" t="s">
        <v>2865</v>
      </c>
      <c r="M20" s="134">
        <v>50000</v>
      </c>
      <c r="N20" s="235">
        <v>5939</v>
      </c>
      <c r="O20" s="126">
        <v>10000</v>
      </c>
      <c r="P20" s="134">
        <v>20000</v>
      </c>
      <c r="Q20" t="s">
        <v>3279</v>
      </c>
    </row>
    <row r="21" spans="1:17" ht="15">
      <c r="A21" s="128"/>
      <c r="B21" s="128"/>
      <c r="C21" s="129"/>
      <c r="D21" s="129"/>
      <c r="E21" s="129"/>
      <c r="F21" s="123"/>
      <c r="G21" s="118"/>
      <c r="H21" s="123"/>
      <c r="I21" s="205" t="s">
        <v>765</v>
      </c>
      <c r="J21" s="122" t="s">
        <v>2830</v>
      </c>
      <c r="K21" s="192" t="s">
        <v>64</v>
      </c>
      <c r="L21" s="122" t="s">
        <v>2866</v>
      </c>
      <c r="M21" s="134">
        <v>50000</v>
      </c>
      <c r="N21" s="235">
        <v>0</v>
      </c>
      <c r="O21" s="126">
        <v>10000</v>
      </c>
      <c r="P21" s="134">
        <v>10000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32"/>
      <c r="H22" s="32"/>
      <c r="I22" s="205" t="s">
        <v>766</v>
      </c>
      <c r="J22" s="122" t="s">
        <v>2831</v>
      </c>
      <c r="K22" s="192" t="s">
        <v>66</v>
      </c>
      <c r="L22" s="122" t="s">
        <v>2867</v>
      </c>
      <c r="M22" s="134">
        <v>50000</v>
      </c>
      <c r="N22" s="235">
        <v>2663</v>
      </c>
      <c r="O22" s="126">
        <v>10000</v>
      </c>
      <c r="P22" s="134">
        <v>10000</v>
      </c>
      <c r="Q22" t="s">
        <v>3279</v>
      </c>
    </row>
    <row r="23" spans="1:17" ht="24">
      <c r="A23" s="160"/>
      <c r="B23" s="160"/>
      <c r="C23" s="32"/>
      <c r="D23" s="32"/>
      <c r="E23" s="32"/>
      <c r="F23" s="32"/>
      <c r="G23" s="126"/>
      <c r="H23" s="32"/>
      <c r="I23" s="205" t="s">
        <v>767</v>
      </c>
      <c r="J23" s="122" t="s">
        <v>2832</v>
      </c>
      <c r="K23" s="192" t="s">
        <v>691</v>
      </c>
      <c r="L23" s="122" t="s">
        <v>2868</v>
      </c>
      <c r="M23" s="134">
        <v>10000</v>
      </c>
      <c r="N23" s="235">
        <v>0</v>
      </c>
      <c r="O23" s="126">
        <v>10000</v>
      </c>
      <c r="P23" s="134">
        <v>10000</v>
      </c>
      <c r="Q23" t="s">
        <v>3279</v>
      </c>
    </row>
    <row r="24" spans="1:17" ht="15">
      <c r="A24" s="160"/>
      <c r="B24" s="160"/>
      <c r="C24" s="32"/>
      <c r="D24" s="32"/>
      <c r="E24" s="32"/>
      <c r="F24" s="32"/>
      <c r="G24" s="126"/>
      <c r="H24" s="32"/>
      <c r="I24" s="205" t="s">
        <v>768</v>
      </c>
      <c r="J24" s="122" t="s">
        <v>2834</v>
      </c>
      <c r="K24" s="192" t="s">
        <v>72</v>
      </c>
      <c r="L24" s="122" t="s">
        <v>2869</v>
      </c>
      <c r="M24" s="134">
        <v>50000</v>
      </c>
      <c r="N24" s="235">
        <v>17376</v>
      </c>
      <c r="O24" s="126">
        <v>40000</v>
      </c>
      <c r="P24" s="134">
        <v>40000</v>
      </c>
      <c r="Q24" t="s">
        <v>3279</v>
      </c>
    </row>
    <row r="25" spans="1:17" ht="24">
      <c r="A25" s="160"/>
      <c r="B25" s="160"/>
      <c r="C25" s="32"/>
      <c r="D25" s="32"/>
      <c r="E25" s="32"/>
      <c r="F25" s="32"/>
      <c r="G25" s="32"/>
      <c r="H25" s="32"/>
      <c r="I25" s="205" t="s">
        <v>769</v>
      </c>
      <c r="J25" s="122" t="s">
        <v>2836</v>
      </c>
      <c r="K25" s="192" t="s">
        <v>76</v>
      </c>
      <c r="L25" s="122" t="s">
        <v>2871</v>
      </c>
      <c r="M25" s="235">
        <v>100000</v>
      </c>
      <c r="N25" s="235">
        <v>0</v>
      </c>
      <c r="O25" s="235">
        <v>10000</v>
      </c>
      <c r="P25" s="134">
        <v>0</v>
      </c>
      <c r="Q25" t="s">
        <v>3279</v>
      </c>
    </row>
    <row r="26" spans="1:17" ht="15">
      <c r="A26" s="160"/>
      <c r="B26" s="160"/>
      <c r="C26" s="32"/>
      <c r="D26" s="32"/>
      <c r="E26" s="32"/>
      <c r="F26" s="32"/>
      <c r="G26" s="32"/>
      <c r="H26" s="32"/>
      <c r="I26" s="205" t="s">
        <v>770</v>
      </c>
      <c r="J26" s="122" t="s">
        <v>2837</v>
      </c>
      <c r="K26" s="192" t="s">
        <v>78</v>
      </c>
      <c r="L26" s="122" t="s">
        <v>78</v>
      </c>
      <c r="M26" s="134">
        <v>100000</v>
      </c>
      <c r="N26" s="235">
        <v>12570</v>
      </c>
      <c r="O26" s="126">
        <v>50000</v>
      </c>
      <c r="P26" s="134">
        <v>50000</v>
      </c>
      <c r="Q26" t="s">
        <v>3279</v>
      </c>
    </row>
    <row r="27" spans="1:17" ht="15">
      <c r="A27" s="160"/>
      <c r="B27" s="160"/>
      <c r="C27" s="130"/>
      <c r="D27" s="130"/>
      <c r="E27" s="130"/>
      <c r="F27" s="130"/>
      <c r="G27" s="130"/>
      <c r="H27" s="32"/>
      <c r="I27" s="205" t="s">
        <v>771</v>
      </c>
      <c r="J27" s="122" t="s">
        <v>2898</v>
      </c>
      <c r="K27" s="192" t="s">
        <v>79</v>
      </c>
      <c r="L27" s="122" t="s">
        <v>2899</v>
      </c>
      <c r="M27" s="134">
        <v>10000</v>
      </c>
      <c r="N27" s="235">
        <v>0</v>
      </c>
      <c r="O27" s="126">
        <v>10000</v>
      </c>
      <c r="P27" s="134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2"/>
      <c r="H28" s="32"/>
      <c r="I28" s="205" t="s">
        <v>772</v>
      </c>
      <c r="J28" s="122" t="s">
        <v>2838</v>
      </c>
      <c r="K28" s="192" t="s">
        <v>81</v>
      </c>
      <c r="L28" s="122" t="s">
        <v>2872</v>
      </c>
      <c r="M28" s="134">
        <v>50000</v>
      </c>
      <c r="N28" s="235">
        <v>0</v>
      </c>
      <c r="O28" s="126">
        <v>10000</v>
      </c>
      <c r="P28" s="134">
        <v>10000</v>
      </c>
      <c r="Q28" t="s">
        <v>3279</v>
      </c>
    </row>
    <row r="29" spans="1:17" ht="15">
      <c r="A29" s="160"/>
      <c r="B29" s="160"/>
      <c r="C29" s="32"/>
      <c r="D29" s="32"/>
      <c r="E29" s="32"/>
      <c r="F29" s="32"/>
      <c r="G29" s="32"/>
      <c r="H29" s="205"/>
      <c r="I29" s="205" t="s">
        <v>773</v>
      </c>
      <c r="J29" s="192" t="s">
        <v>2840</v>
      </c>
      <c r="K29" s="122" t="s">
        <v>85</v>
      </c>
      <c r="L29" s="122" t="s">
        <v>2874</v>
      </c>
      <c r="M29" s="235">
        <v>50000</v>
      </c>
      <c r="N29" s="126">
        <v>0</v>
      </c>
      <c r="O29" s="134">
        <v>10000</v>
      </c>
      <c r="P29" s="134">
        <v>20000</v>
      </c>
      <c r="Q29" t="s">
        <v>3279</v>
      </c>
    </row>
    <row r="30" spans="1:17" ht="24">
      <c r="A30" s="160"/>
      <c r="B30" s="160"/>
      <c r="C30" s="32"/>
      <c r="D30" s="32"/>
      <c r="E30" s="32"/>
      <c r="F30" s="32"/>
      <c r="G30" s="32"/>
      <c r="H30" s="32"/>
      <c r="I30" s="205" t="s">
        <v>774</v>
      </c>
      <c r="J30" s="122" t="s">
        <v>2939</v>
      </c>
      <c r="K30" s="32" t="s">
        <v>578</v>
      </c>
      <c r="L30" s="122" t="s">
        <v>2940</v>
      </c>
      <c r="M30" s="235">
        <v>50000</v>
      </c>
      <c r="N30" s="235">
        <v>4561</v>
      </c>
      <c r="O30" s="235">
        <v>10000</v>
      </c>
      <c r="P30" s="134">
        <v>0</v>
      </c>
      <c r="Q30" t="s">
        <v>3279</v>
      </c>
    </row>
    <row r="31" spans="1:17" ht="15">
      <c r="A31" s="160"/>
      <c r="B31" s="160"/>
      <c r="C31" s="32"/>
      <c r="D31" s="32"/>
      <c r="E31" s="32"/>
      <c r="F31" s="130"/>
      <c r="G31" s="130"/>
      <c r="H31" s="131"/>
      <c r="I31" s="136" t="s">
        <v>775</v>
      </c>
      <c r="J31" s="122" t="s">
        <v>2842</v>
      </c>
      <c r="K31" s="32" t="s">
        <v>580</v>
      </c>
      <c r="L31" s="122" t="s">
        <v>2875</v>
      </c>
      <c r="M31" s="235">
        <v>250000</v>
      </c>
      <c r="N31" s="235">
        <v>0</v>
      </c>
      <c r="O31" s="235">
        <v>50000</v>
      </c>
      <c r="P31" s="134">
        <v>50000</v>
      </c>
      <c r="Q31" t="s">
        <v>3279</v>
      </c>
    </row>
    <row r="32" spans="1:17" ht="24">
      <c r="A32" s="160"/>
      <c r="B32" s="160"/>
      <c r="C32" s="32"/>
      <c r="D32" s="32"/>
      <c r="E32" s="32"/>
      <c r="F32" s="32"/>
      <c r="G32" s="32"/>
      <c r="H32" s="32"/>
      <c r="I32" s="205" t="s">
        <v>776</v>
      </c>
      <c r="J32" s="122" t="s">
        <v>3027</v>
      </c>
      <c r="K32" s="192" t="s">
        <v>548</v>
      </c>
      <c r="L32" s="122" t="s">
        <v>3028</v>
      </c>
      <c r="M32" s="235">
        <v>200000</v>
      </c>
      <c r="N32" s="235">
        <v>18118</v>
      </c>
      <c r="O32" s="235">
        <v>100000</v>
      </c>
      <c r="P32" s="134">
        <v>100000</v>
      </c>
      <c r="Q32" t="s">
        <v>3279</v>
      </c>
    </row>
    <row r="33" spans="1:17" ht="15">
      <c r="A33" s="160"/>
      <c r="B33" s="160"/>
      <c r="C33" s="32"/>
      <c r="D33" s="32"/>
      <c r="E33" s="32"/>
      <c r="F33" s="32"/>
      <c r="G33" s="32"/>
      <c r="H33" s="32"/>
      <c r="I33" s="93" t="s">
        <v>777</v>
      </c>
      <c r="J33" s="122" t="s">
        <v>2844</v>
      </c>
      <c r="K33" s="32" t="s">
        <v>583</v>
      </c>
      <c r="L33" s="122" t="s">
        <v>2876</v>
      </c>
      <c r="M33" s="235">
        <v>600000</v>
      </c>
      <c r="N33" s="235">
        <v>0</v>
      </c>
      <c r="O33" s="235">
        <v>600000</v>
      </c>
      <c r="P33" s="134">
        <v>600000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2"/>
      <c r="H34" s="32"/>
      <c r="I34" s="93" t="s">
        <v>778</v>
      </c>
      <c r="J34" s="122" t="s">
        <v>2924</v>
      </c>
      <c r="K34" s="32" t="s">
        <v>180</v>
      </c>
      <c r="L34" s="122" t="s">
        <v>180</v>
      </c>
      <c r="M34" s="235">
        <v>10000</v>
      </c>
      <c r="N34" s="235">
        <v>0</v>
      </c>
      <c r="O34" s="235">
        <v>10000</v>
      </c>
      <c r="P34" s="134">
        <v>10000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93" t="s">
        <v>779</v>
      </c>
      <c r="J35" s="122" t="s">
        <v>2964</v>
      </c>
      <c r="K35" s="32" t="s">
        <v>350</v>
      </c>
      <c r="L35" s="122" t="s">
        <v>350</v>
      </c>
      <c r="M35" s="235">
        <v>100000</v>
      </c>
      <c r="N35" s="235">
        <v>10050</v>
      </c>
      <c r="O35" s="235">
        <v>40000</v>
      </c>
      <c r="P35" s="134">
        <v>40000</v>
      </c>
      <c r="Q35" t="s">
        <v>3279</v>
      </c>
    </row>
    <row r="36" spans="1:17" ht="17.45" customHeight="1">
      <c r="A36" s="160"/>
      <c r="B36" s="160"/>
      <c r="C36" s="32"/>
      <c r="D36" s="32"/>
      <c r="E36" s="32"/>
      <c r="F36" s="32"/>
      <c r="G36" s="32"/>
      <c r="H36" s="32"/>
      <c r="I36" s="93" t="s">
        <v>780</v>
      </c>
      <c r="J36" s="122" t="s">
        <v>2965</v>
      </c>
      <c r="K36" s="93" t="s">
        <v>352</v>
      </c>
      <c r="L36" s="122" t="s">
        <v>352</v>
      </c>
      <c r="M36" s="235">
        <v>30000</v>
      </c>
      <c r="N36" s="118">
        <v>0</v>
      </c>
      <c r="O36" s="338">
        <v>10000</v>
      </c>
      <c r="P36" s="134">
        <v>10000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2"/>
      <c r="H37" s="32"/>
      <c r="I37" s="93" t="s">
        <v>781</v>
      </c>
      <c r="J37" s="122" t="s">
        <v>2988</v>
      </c>
      <c r="K37" s="122" t="s">
        <v>427</v>
      </c>
      <c r="L37" s="122" t="s">
        <v>427</v>
      </c>
      <c r="M37" s="119">
        <v>10000</v>
      </c>
      <c r="N37" s="118">
        <v>802</v>
      </c>
      <c r="O37" s="126">
        <v>10000</v>
      </c>
      <c r="P37" s="134">
        <v>10000</v>
      </c>
      <c r="Q37" t="s">
        <v>3279</v>
      </c>
    </row>
    <row r="38" spans="1:17" ht="17.45" customHeight="1">
      <c r="A38" s="160"/>
      <c r="B38" s="160"/>
      <c r="C38" s="32"/>
      <c r="D38" s="32"/>
      <c r="E38" s="32"/>
      <c r="F38" s="32"/>
      <c r="G38" s="32"/>
      <c r="H38" s="32"/>
      <c r="I38" s="93" t="s">
        <v>782</v>
      </c>
      <c r="J38" s="122" t="s">
        <v>2938</v>
      </c>
      <c r="K38" s="122" t="s">
        <v>224</v>
      </c>
      <c r="L38" s="122" t="s">
        <v>707</v>
      </c>
      <c r="M38" s="119">
        <v>10000</v>
      </c>
      <c r="N38" s="118">
        <v>0</v>
      </c>
      <c r="O38" s="126">
        <v>10000</v>
      </c>
      <c r="P38" s="134">
        <v>10000</v>
      </c>
      <c r="Q38" t="s">
        <v>3279</v>
      </c>
    </row>
    <row r="39" spans="1:17" ht="17.45" customHeight="1">
      <c r="A39" s="160"/>
      <c r="B39" s="160"/>
      <c r="C39" s="32"/>
      <c r="D39" s="32"/>
      <c r="E39" s="32"/>
      <c r="F39" s="32"/>
      <c r="G39" s="32"/>
      <c r="H39" s="32"/>
      <c r="I39" s="93"/>
      <c r="J39" s="122"/>
      <c r="K39" s="122"/>
      <c r="L39" s="122"/>
      <c r="M39" s="134"/>
      <c r="N39" s="118"/>
      <c r="O39" s="126"/>
      <c r="P39" s="134"/>
      <c r="Q39" s="15"/>
    </row>
    <row r="40" spans="1:17" ht="17.45" customHeight="1">
      <c r="A40" s="160"/>
      <c r="B40" s="160"/>
      <c r="C40" s="32"/>
      <c r="D40" s="32"/>
      <c r="E40" s="32"/>
      <c r="F40" s="32"/>
      <c r="G40" s="32"/>
      <c r="H40" s="32"/>
      <c r="I40" s="161" t="s">
        <v>111</v>
      </c>
      <c r="J40" s="161"/>
      <c r="K40" s="99" t="s">
        <v>112</v>
      </c>
      <c r="L40" s="99"/>
      <c r="M40" s="211">
        <f>SUM(M11:M39)</f>
        <v>7870000</v>
      </c>
      <c r="N40" s="219">
        <f>SUM(N11:N39)</f>
        <v>2145402</v>
      </c>
      <c r="O40" s="219">
        <f>SUM(O11:O39)</f>
        <v>4470000</v>
      </c>
      <c r="P40" s="219">
        <f>SUM(P11:P39)</f>
        <v>7050000</v>
      </c>
      <c r="Q40" s="15"/>
    </row>
    <row r="41" spans="1:17" ht="17.45" customHeight="1">
      <c r="A41" s="160"/>
      <c r="B41" s="160"/>
      <c r="C41" s="32"/>
      <c r="D41" s="32"/>
      <c r="E41" s="32"/>
      <c r="F41" s="32"/>
      <c r="G41" s="32"/>
      <c r="H41" s="32"/>
      <c r="I41" s="166"/>
      <c r="J41" s="166"/>
      <c r="K41" s="46"/>
      <c r="L41" s="46"/>
      <c r="M41" s="152"/>
      <c r="N41" s="284"/>
      <c r="O41" s="409"/>
      <c r="P41" s="284"/>
      <c r="Q41" s="15"/>
    </row>
    <row r="42" spans="1:17" ht="17.45" customHeight="1">
      <c r="A42" s="160"/>
      <c r="B42" s="160"/>
      <c r="C42" s="32"/>
      <c r="D42" s="32"/>
      <c r="E42" s="32"/>
      <c r="F42" s="32"/>
      <c r="G42" s="32"/>
      <c r="H42" s="32"/>
      <c r="I42" s="166"/>
      <c r="J42" s="166"/>
      <c r="K42" s="133"/>
      <c r="L42" s="133"/>
      <c r="M42" s="287"/>
      <c r="N42" s="133"/>
      <c r="O42" s="369"/>
      <c r="P42" s="133"/>
      <c r="Q42" s="15"/>
    </row>
    <row r="43" spans="1:17" ht="17.45" customHeight="1">
      <c r="A43" s="160"/>
      <c r="B43" s="160"/>
      <c r="C43" s="32"/>
      <c r="D43" s="32"/>
      <c r="E43" s="32"/>
      <c r="F43" s="32"/>
      <c r="G43" s="32"/>
      <c r="H43" s="32"/>
      <c r="I43" s="166"/>
      <c r="J43" s="616"/>
      <c r="K43" s="29"/>
      <c r="L43" s="29"/>
      <c r="M43" s="288"/>
      <c r="N43" s="32"/>
      <c r="O43" s="363"/>
      <c r="P43" s="32"/>
      <c r="Q43" s="15"/>
    </row>
    <row r="44" spans="1:17" ht="17.45" customHeight="1">
      <c r="A44" s="210"/>
      <c r="B44" s="210"/>
      <c r="C44" s="255" t="s">
        <v>201</v>
      </c>
      <c r="D44" s="255"/>
      <c r="E44" s="219">
        <f>SUM(E6:E7)</f>
        <v>150000</v>
      </c>
      <c r="F44" s="239">
        <f>SUM(F6:F43)</f>
        <v>60869</v>
      </c>
      <c r="G44" s="239">
        <f>SUM(G6:G43)</f>
        <v>110000</v>
      </c>
      <c r="H44" s="239">
        <f>SUM(H6:H43)</f>
        <v>20000</v>
      </c>
      <c r="I44" s="109"/>
      <c r="J44" s="109"/>
      <c r="K44" s="255" t="s">
        <v>113</v>
      </c>
      <c r="L44" s="255"/>
      <c r="M44" s="278">
        <f>M9+M40</f>
        <v>7870000</v>
      </c>
      <c r="N44" s="278">
        <f>N9+N40</f>
        <v>2145402</v>
      </c>
      <c r="O44" s="278">
        <f>O9+O40</f>
        <v>4470000</v>
      </c>
      <c r="P44" s="278">
        <f>P9+P40</f>
        <v>7050000</v>
      </c>
      <c r="Q44" s="15"/>
    </row>
    <row r="45" spans="1:17" ht="17.45" customHeight="1">
      <c r="A45" s="199"/>
      <c r="B45" s="199"/>
      <c r="C45" s="31"/>
      <c r="D45" s="31"/>
      <c r="E45" s="31"/>
      <c r="F45" s="218"/>
      <c r="G45" s="31"/>
      <c r="H45" s="53"/>
      <c r="I45" s="265" t="s">
        <v>2186</v>
      </c>
      <c r="J45" s="613"/>
      <c r="K45" s="38"/>
      <c r="L45" s="38"/>
      <c r="M45" s="38"/>
      <c r="N45" s="257"/>
      <c r="O45" s="366"/>
      <c r="P45" s="258"/>
      <c r="Q45" s="15"/>
    </row>
    <row r="46" spans="1:17" s="3" customFormat="1" ht="17.45" customHeight="1">
      <c r="A46" s="199"/>
      <c r="B46" s="199"/>
      <c r="C46" s="31"/>
      <c r="D46" s="31"/>
      <c r="E46" s="31"/>
      <c r="F46" s="31"/>
      <c r="G46" s="31"/>
      <c r="H46" s="31"/>
      <c r="I46" s="245"/>
      <c r="J46" s="245"/>
      <c r="K46" s="232"/>
      <c r="L46" s="232"/>
      <c r="M46" s="232"/>
      <c r="N46" s="233"/>
      <c r="O46" s="380"/>
      <c r="P46" s="230"/>
      <c r="Q46" s="132"/>
    </row>
    <row r="47" spans="1:17" s="3" customFormat="1" ht="15">
      <c r="A47" s="199"/>
      <c r="B47" s="199"/>
      <c r="C47" s="31"/>
      <c r="D47" s="31"/>
      <c r="E47" s="31"/>
      <c r="F47" s="31"/>
      <c r="G47" s="31"/>
      <c r="H47" s="31"/>
      <c r="I47" s="244"/>
      <c r="J47" s="244"/>
      <c r="K47" s="31"/>
      <c r="L47" s="31"/>
      <c r="M47" s="31"/>
      <c r="N47" s="31"/>
      <c r="O47" s="365"/>
      <c r="P47" s="31"/>
      <c r="Q47" s="31"/>
    </row>
    <row r="48" spans="1:17" s="3" customFormat="1" ht="15">
      <c r="A48" s="199"/>
      <c r="B48" s="199"/>
      <c r="C48" s="31"/>
      <c r="D48" s="31"/>
      <c r="E48" s="31"/>
      <c r="F48" s="31"/>
      <c r="G48" s="31"/>
      <c r="H48" s="31"/>
      <c r="I48" s="245"/>
      <c r="J48" s="245"/>
      <c r="K48" s="53"/>
      <c r="L48" s="53"/>
      <c r="M48" s="53"/>
      <c r="N48" s="53"/>
      <c r="O48" s="368"/>
      <c r="P48" s="53"/>
      <c r="Q48" s="31"/>
    </row>
    <row r="49" spans="1:17" s="3" customFormat="1" ht="15">
      <c r="A49" s="199"/>
      <c r="B49" s="199"/>
      <c r="C49" s="31"/>
      <c r="D49" s="31"/>
      <c r="E49" s="31"/>
      <c r="F49" s="31"/>
      <c r="G49" s="31"/>
      <c r="H49" s="31"/>
      <c r="I49" s="246"/>
      <c r="J49" s="246"/>
      <c r="K49" s="232"/>
      <c r="L49" s="232"/>
      <c r="M49" s="232"/>
      <c r="N49" s="247"/>
      <c r="O49" s="248"/>
      <c r="P49" s="247"/>
      <c r="Q49" s="31"/>
    </row>
    <row r="50" spans="1:17" s="3" customFormat="1" ht="15">
      <c r="A50" s="199"/>
      <c r="B50" s="199"/>
      <c r="C50" s="31"/>
      <c r="D50" s="31"/>
      <c r="E50" s="31"/>
      <c r="F50" s="31"/>
      <c r="G50" s="31"/>
      <c r="H50" s="31"/>
      <c r="I50" s="246"/>
      <c r="J50" s="246"/>
      <c r="K50" s="232"/>
      <c r="L50" s="232"/>
      <c r="M50" s="232"/>
      <c r="N50" s="247"/>
      <c r="O50" s="248"/>
      <c r="P50" s="247"/>
      <c r="Q50" s="31"/>
    </row>
    <row r="51" spans="1:17" s="3" customFormat="1" ht="15">
      <c r="A51" s="199"/>
      <c r="B51" s="199"/>
      <c r="C51" s="31"/>
      <c r="D51" s="31"/>
      <c r="E51" s="31"/>
      <c r="F51" s="31"/>
      <c r="G51" s="31"/>
      <c r="H51" s="31"/>
      <c r="I51" s="246"/>
      <c r="J51" s="246"/>
      <c r="K51" s="232"/>
      <c r="L51" s="232"/>
      <c r="M51" s="232"/>
      <c r="N51" s="247"/>
      <c r="O51" s="248"/>
      <c r="P51" s="247"/>
      <c r="Q51" s="31"/>
    </row>
    <row r="52" spans="1:17" s="3" customFormat="1" ht="15">
      <c r="A52" s="199"/>
      <c r="B52" s="199"/>
      <c r="C52" s="31"/>
      <c r="D52" s="31"/>
      <c r="E52" s="31"/>
      <c r="F52" s="31"/>
      <c r="G52" s="31"/>
      <c r="H52" s="31"/>
      <c r="I52" s="249"/>
      <c r="J52" s="249"/>
      <c r="K52" s="232"/>
      <c r="L52" s="232"/>
      <c r="M52" s="232"/>
      <c r="N52" s="247"/>
      <c r="O52" s="248"/>
      <c r="P52" s="247"/>
      <c r="Q52" s="31"/>
    </row>
    <row r="53" spans="1:17" s="3" customFormat="1" ht="15">
      <c r="A53" s="199"/>
      <c r="B53" s="199"/>
      <c r="C53" s="31"/>
      <c r="D53" s="31"/>
      <c r="E53" s="31"/>
      <c r="F53" s="31"/>
      <c r="G53" s="31"/>
      <c r="H53" s="31"/>
      <c r="I53" s="249"/>
      <c r="J53" s="249"/>
      <c r="K53" s="232"/>
      <c r="L53" s="232"/>
      <c r="M53" s="232"/>
      <c r="N53" s="247"/>
      <c r="O53" s="248"/>
      <c r="P53" s="247"/>
      <c r="Q53" s="31"/>
    </row>
    <row r="54" spans="1:17" s="3" customFormat="1" ht="15">
      <c r="A54" s="199"/>
      <c r="B54" s="199"/>
      <c r="C54" s="31"/>
      <c r="D54" s="31"/>
      <c r="E54" s="31"/>
      <c r="F54" s="31"/>
      <c r="G54" s="31"/>
      <c r="H54" s="31"/>
      <c r="I54" s="249"/>
      <c r="J54" s="249"/>
      <c r="K54" s="232"/>
      <c r="L54" s="232"/>
      <c r="M54" s="232"/>
      <c r="N54" s="247"/>
      <c r="O54" s="248"/>
      <c r="P54" s="253"/>
      <c r="Q54" s="31"/>
    </row>
    <row r="55" spans="1:17" s="3" customFormat="1" ht="15">
      <c r="A55" s="199"/>
      <c r="B55" s="199"/>
      <c r="C55" s="31"/>
      <c r="D55" s="31"/>
      <c r="E55" s="31"/>
      <c r="F55" s="31"/>
      <c r="G55" s="31"/>
      <c r="H55" s="31"/>
      <c r="I55" s="232"/>
      <c r="J55" s="232"/>
      <c r="K55" s="250"/>
      <c r="L55" s="250"/>
      <c r="M55" s="250"/>
      <c r="N55" s="200"/>
      <c r="O55" s="380"/>
      <c r="P55" s="200"/>
      <c r="Q55" s="31"/>
    </row>
    <row r="56" spans="1:17" s="3" customFormat="1" ht="15">
      <c r="A56" s="199"/>
      <c r="B56" s="199"/>
      <c r="C56" s="31"/>
      <c r="D56" s="31"/>
      <c r="E56" s="31"/>
      <c r="F56" s="31"/>
      <c r="G56" s="31"/>
      <c r="H56" s="31"/>
      <c r="I56" s="232"/>
      <c r="J56" s="232"/>
      <c r="K56" s="250"/>
      <c r="L56" s="250"/>
      <c r="M56" s="250"/>
      <c r="N56" s="200"/>
      <c r="O56" s="380"/>
      <c r="P56" s="200"/>
      <c r="Q56" s="31"/>
    </row>
    <row r="57" spans="1:17" s="3" customFormat="1" ht="15">
      <c r="A57" s="199"/>
      <c r="B57" s="199"/>
      <c r="C57" s="31"/>
      <c r="D57" s="31"/>
      <c r="E57" s="31"/>
      <c r="F57" s="31"/>
      <c r="G57" s="31"/>
      <c r="H57" s="132"/>
      <c r="I57" s="232"/>
      <c r="J57" s="232"/>
      <c r="K57" s="250"/>
      <c r="L57" s="250"/>
      <c r="M57" s="250"/>
      <c r="N57" s="200"/>
      <c r="O57" s="380"/>
      <c r="P57" s="200"/>
      <c r="Q57" s="31"/>
    </row>
    <row r="58" spans="1:17" s="3" customFormat="1" ht="15">
      <c r="A58" s="199"/>
      <c r="B58" s="199"/>
      <c r="C58" s="31"/>
      <c r="D58" s="31"/>
      <c r="E58" s="31"/>
      <c r="F58" s="31"/>
      <c r="G58" s="31"/>
      <c r="H58" s="31"/>
      <c r="I58" s="249"/>
      <c r="J58" s="249"/>
      <c r="K58" s="251"/>
      <c r="L58" s="251"/>
      <c r="M58" s="251"/>
      <c r="N58" s="252"/>
      <c r="O58" s="252"/>
      <c r="P58" s="252"/>
      <c r="Q58" s="31"/>
    </row>
    <row r="59" spans="1:17" s="3" customFormat="1" ht="15">
      <c r="A59" s="199"/>
      <c r="B59" s="199"/>
      <c r="C59" s="31"/>
      <c r="D59" s="31"/>
      <c r="E59" s="31"/>
      <c r="F59" s="31"/>
      <c r="G59" s="31"/>
      <c r="H59" s="31"/>
      <c r="I59" s="249"/>
      <c r="J59" s="249"/>
      <c r="K59" s="251"/>
      <c r="L59" s="251"/>
      <c r="M59" s="251"/>
      <c r="N59" s="252"/>
      <c r="O59" s="252"/>
      <c r="P59" s="252"/>
      <c r="Q59" s="31"/>
    </row>
    <row r="60" spans="1:17" s="3" customFormat="1" ht="15">
      <c r="A60" s="199"/>
      <c r="B60" s="199"/>
      <c r="C60" s="31"/>
      <c r="D60" s="31"/>
      <c r="E60" s="31"/>
      <c r="F60" s="31"/>
      <c r="G60" s="31"/>
      <c r="H60" s="31"/>
      <c r="I60" s="245"/>
      <c r="J60" s="245"/>
      <c r="K60" s="31"/>
      <c r="L60" s="31"/>
      <c r="M60" s="31"/>
      <c r="N60" s="31"/>
      <c r="O60" s="365"/>
      <c r="P60" s="31"/>
      <c r="Q60" s="31"/>
    </row>
    <row r="61" spans="1:17" s="3" customFormat="1" ht="15">
      <c r="A61" s="199"/>
      <c r="B61" s="199"/>
      <c r="C61" s="31"/>
      <c r="D61" s="31"/>
      <c r="E61" s="31"/>
      <c r="F61" s="31"/>
      <c r="G61" s="31"/>
      <c r="H61" s="31"/>
      <c r="I61" s="245"/>
      <c r="J61" s="245"/>
      <c r="K61" s="31"/>
      <c r="L61" s="31"/>
      <c r="M61" s="31"/>
      <c r="N61" s="31"/>
      <c r="O61" s="365"/>
      <c r="P61" s="31"/>
      <c r="Q61" s="31"/>
    </row>
    <row r="62" spans="1:17" s="3" customFormat="1" ht="15">
      <c r="A62" s="199"/>
      <c r="B62" s="199"/>
      <c r="C62" s="31"/>
      <c r="D62" s="31"/>
      <c r="E62" s="31"/>
      <c r="F62" s="31"/>
      <c r="G62" s="31"/>
      <c r="H62" s="31"/>
      <c r="I62" s="245"/>
      <c r="J62" s="245"/>
      <c r="K62" s="31"/>
      <c r="L62" s="31"/>
      <c r="M62" s="31"/>
      <c r="N62" s="31"/>
      <c r="O62" s="365"/>
      <c r="P62" s="31"/>
      <c r="Q62" s="31"/>
    </row>
    <row r="63" spans="1:17" s="3" customFormat="1" ht="15">
      <c r="A63" s="199"/>
      <c r="B63" s="199"/>
      <c r="C63" s="31"/>
      <c r="D63" s="31"/>
      <c r="E63" s="31"/>
      <c r="F63" s="31"/>
      <c r="G63" s="31"/>
      <c r="H63" s="31"/>
      <c r="I63" s="245"/>
      <c r="J63" s="245"/>
      <c r="K63" s="31"/>
      <c r="L63" s="31"/>
      <c r="M63" s="31"/>
      <c r="N63" s="31"/>
      <c r="O63" s="365"/>
      <c r="P63" s="31"/>
      <c r="Q63" s="31"/>
    </row>
    <row r="64" spans="1:17" s="3" customFormat="1" ht="15">
      <c r="A64" s="199"/>
      <c r="B64" s="199"/>
      <c r="C64" s="31"/>
      <c r="D64" s="31"/>
      <c r="E64" s="31"/>
      <c r="F64" s="31"/>
      <c r="G64" s="31"/>
      <c r="H64" s="31"/>
      <c r="I64" s="245"/>
      <c r="J64" s="245"/>
      <c r="K64" s="31"/>
      <c r="L64" s="31"/>
      <c r="M64" s="31"/>
      <c r="N64" s="31"/>
      <c r="O64" s="365"/>
      <c r="P64" s="31"/>
      <c r="Q64" s="31"/>
    </row>
    <row r="65" spans="1:17" s="3" customFormat="1" ht="15">
      <c r="A65" s="199"/>
      <c r="B65" s="199"/>
      <c r="C65" s="31"/>
      <c r="D65" s="31"/>
      <c r="E65" s="31"/>
      <c r="F65" s="31"/>
      <c r="G65" s="31"/>
      <c r="H65" s="31"/>
      <c r="I65" s="245"/>
      <c r="J65" s="245"/>
      <c r="K65" s="31"/>
      <c r="L65" s="31"/>
      <c r="M65" s="31"/>
      <c r="N65" s="31"/>
      <c r="O65" s="365"/>
      <c r="P65" s="31"/>
      <c r="Q65" s="31"/>
    </row>
    <row r="66" spans="1:17" s="3" customFormat="1" ht="15">
      <c r="A66" s="199"/>
      <c r="B66" s="199"/>
      <c r="C66" s="31"/>
      <c r="D66" s="31"/>
      <c r="E66" s="31"/>
      <c r="F66" s="31"/>
      <c r="G66" s="31"/>
      <c r="H66" s="31"/>
      <c r="I66" s="245"/>
      <c r="J66" s="245"/>
      <c r="K66" s="31"/>
      <c r="L66" s="31"/>
      <c r="M66" s="31"/>
      <c r="N66" s="31"/>
      <c r="O66" s="365"/>
      <c r="P66" s="31"/>
      <c r="Q66" s="31"/>
    </row>
    <row r="67" spans="1:17" s="3" customFormat="1" ht="15">
      <c r="A67" s="199"/>
      <c r="B67" s="199"/>
      <c r="C67" s="31"/>
      <c r="D67" s="31"/>
      <c r="E67" s="31"/>
      <c r="F67" s="31"/>
      <c r="G67" s="31"/>
      <c r="H67" s="31"/>
      <c r="I67" s="245"/>
      <c r="J67" s="245"/>
      <c r="K67" s="31"/>
      <c r="L67" s="31"/>
      <c r="M67" s="31"/>
      <c r="N67" s="31"/>
      <c r="O67" s="365"/>
      <c r="P67" s="31"/>
      <c r="Q67" s="31"/>
    </row>
    <row r="68" spans="1:17" s="3" customFormat="1" ht="15">
      <c r="A68" s="199"/>
      <c r="B68" s="199"/>
      <c r="C68" s="31"/>
      <c r="D68" s="31"/>
      <c r="E68" s="31"/>
      <c r="F68" s="31"/>
      <c r="G68" s="31"/>
      <c r="H68" s="31"/>
      <c r="I68" s="245"/>
      <c r="J68" s="245"/>
      <c r="K68" s="31"/>
      <c r="L68" s="31"/>
      <c r="M68" s="31"/>
      <c r="N68" s="31"/>
      <c r="O68" s="365"/>
      <c r="P68" s="31"/>
      <c r="Q68" s="31"/>
    </row>
    <row r="69" spans="1:17" s="3" customFormat="1" ht="15">
      <c r="A69" s="199"/>
      <c r="B69" s="199"/>
      <c r="C69" s="31"/>
      <c r="D69" s="31"/>
      <c r="E69" s="31"/>
      <c r="F69" s="31"/>
      <c r="G69" s="31"/>
      <c r="H69" s="31"/>
      <c r="I69" s="245"/>
      <c r="J69" s="245"/>
      <c r="K69" s="31"/>
      <c r="L69" s="31"/>
      <c r="M69" s="31"/>
      <c r="N69" s="31"/>
      <c r="O69" s="365"/>
      <c r="P69" s="31"/>
      <c r="Q69" s="31"/>
    </row>
    <row r="70" spans="1:17" s="3" customFormat="1" ht="15">
      <c r="A70" s="199"/>
      <c r="B70" s="199"/>
      <c r="C70" s="31"/>
      <c r="D70" s="31"/>
      <c r="E70" s="31"/>
      <c r="F70" s="31"/>
      <c r="G70" s="31"/>
      <c r="H70" s="31"/>
      <c r="I70" s="245"/>
      <c r="J70" s="245"/>
      <c r="K70" s="31"/>
      <c r="L70" s="31"/>
      <c r="M70" s="31"/>
      <c r="N70" s="31"/>
      <c r="O70" s="365"/>
      <c r="P70" s="31"/>
      <c r="Q70" s="31"/>
    </row>
    <row r="71" spans="1:17" s="3" customFormat="1" ht="15">
      <c r="A71" s="199"/>
      <c r="B71" s="199"/>
      <c r="C71" s="31"/>
      <c r="D71" s="31"/>
      <c r="E71" s="31"/>
      <c r="F71" s="31"/>
      <c r="G71" s="31"/>
      <c r="H71" s="31"/>
      <c r="I71" s="245"/>
      <c r="J71" s="245"/>
      <c r="K71" s="31"/>
      <c r="L71" s="31"/>
      <c r="M71" s="31"/>
      <c r="N71" s="31"/>
      <c r="O71" s="365"/>
      <c r="P71" s="31"/>
      <c r="Q71" s="31"/>
    </row>
    <row r="72" spans="1:17" s="3" customFormat="1" ht="15">
      <c r="A72" s="199"/>
      <c r="B72" s="199"/>
      <c r="C72" s="31"/>
      <c r="D72" s="31"/>
      <c r="E72" s="31"/>
      <c r="F72" s="31"/>
      <c r="G72" s="31"/>
      <c r="H72" s="31"/>
      <c r="I72" s="245"/>
      <c r="J72" s="245"/>
      <c r="K72" s="31"/>
      <c r="L72" s="31"/>
      <c r="M72" s="31"/>
      <c r="N72" s="31"/>
      <c r="O72" s="365"/>
      <c r="P72" s="31"/>
      <c r="Q72" s="31"/>
    </row>
    <row r="73" spans="1:17" s="3" customFormat="1" ht="15">
      <c r="A73" s="199"/>
      <c r="B73" s="199"/>
      <c r="C73" s="31"/>
      <c r="D73" s="31"/>
      <c r="E73" s="31"/>
      <c r="F73" s="31"/>
      <c r="G73" s="31"/>
      <c r="H73" s="31"/>
      <c r="I73" s="245"/>
      <c r="J73" s="245"/>
      <c r="K73" s="31"/>
      <c r="L73" s="31"/>
      <c r="M73" s="31"/>
      <c r="N73" s="31"/>
      <c r="O73" s="365"/>
      <c r="P73" s="31"/>
      <c r="Q73" s="31"/>
    </row>
    <row r="74" spans="1:17" s="3" customFormat="1" ht="15">
      <c r="A74" s="199"/>
      <c r="B74" s="199"/>
      <c r="C74" s="31"/>
      <c r="D74" s="31"/>
      <c r="E74" s="31"/>
      <c r="F74" s="31"/>
      <c r="G74" s="31"/>
      <c r="H74" s="31"/>
      <c r="I74" s="245"/>
      <c r="J74" s="245"/>
      <c r="K74" s="31"/>
      <c r="L74" s="31"/>
      <c r="M74" s="31"/>
      <c r="N74" s="31"/>
      <c r="O74" s="365"/>
      <c r="P74" s="31"/>
      <c r="Q74" s="31"/>
    </row>
    <row r="75" spans="1:17" s="3" customFormat="1" ht="15">
      <c r="A75" s="199"/>
      <c r="B75" s="199"/>
      <c r="C75" s="31"/>
      <c r="D75" s="31"/>
      <c r="E75" s="31"/>
      <c r="F75" s="31"/>
      <c r="G75" s="31"/>
      <c r="H75" s="31"/>
      <c r="I75" s="245"/>
      <c r="J75" s="245"/>
      <c r="K75" s="31"/>
      <c r="L75" s="31"/>
      <c r="M75" s="31"/>
      <c r="N75" s="31"/>
      <c r="O75" s="365"/>
      <c r="P75" s="31"/>
      <c r="Q75" s="31"/>
    </row>
    <row r="76" spans="1:17" s="3" customFormat="1" ht="15">
      <c r="A76" s="199"/>
      <c r="B76" s="199"/>
      <c r="C76" s="31"/>
      <c r="D76" s="31"/>
      <c r="E76" s="31"/>
      <c r="F76" s="31"/>
      <c r="G76" s="31"/>
      <c r="H76" s="31"/>
      <c r="I76" s="245"/>
      <c r="J76" s="245"/>
      <c r="K76" s="31"/>
      <c r="L76" s="31"/>
      <c r="M76" s="31"/>
      <c r="N76" s="31"/>
      <c r="O76" s="365"/>
      <c r="P76" s="31"/>
      <c r="Q76" s="31"/>
    </row>
    <row r="77" spans="1:17" s="3" customFormat="1" ht="15">
      <c r="A77" s="199"/>
      <c r="B77" s="199"/>
      <c r="C77" s="31"/>
      <c r="D77" s="31"/>
      <c r="E77" s="31"/>
      <c r="F77" s="31"/>
      <c r="G77" s="31"/>
      <c r="H77" s="31"/>
      <c r="I77" s="245"/>
      <c r="J77" s="245"/>
      <c r="K77" s="31"/>
      <c r="L77" s="31"/>
      <c r="M77" s="31"/>
      <c r="N77" s="31"/>
      <c r="O77" s="365"/>
      <c r="P77" s="31"/>
      <c r="Q77" s="31"/>
    </row>
    <row r="78" spans="1:17" s="3" customFormat="1" ht="15">
      <c r="A78" s="199"/>
      <c r="B78" s="199"/>
      <c r="C78" s="31"/>
      <c r="D78" s="31"/>
      <c r="E78" s="31"/>
      <c r="F78" s="31"/>
      <c r="G78" s="31"/>
      <c r="H78" s="31"/>
      <c r="I78" s="245"/>
      <c r="J78" s="245"/>
      <c r="K78" s="31"/>
      <c r="L78" s="31"/>
      <c r="M78" s="31"/>
      <c r="N78" s="31"/>
      <c r="O78" s="365"/>
      <c r="P78" s="31"/>
      <c r="Q78" s="31"/>
    </row>
    <row r="79" spans="1:17" s="3" customFormat="1" ht="15">
      <c r="A79" s="199"/>
      <c r="B79" s="199"/>
      <c r="C79" s="31"/>
      <c r="D79" s="31"/>
      <c r="E79" s="31"/>
      <c r="F79" s="31"/>
      <c r="G79" s="31"/>
      <c r="H79" s="31"/>
      <c r="I79" s="245"/>
      <c r="J79" s="245"/>
      <c r="K79" s="31"/>
      <c r="L79" s="31"/>
      <c r="M79" s="31"/>
      <c r="N79" s="31"/>
      <c r="O79" s="365"/>
      <c r="P79" s="31"/>
      <c r="Q79" s="31"/>
    </row>
    <row r="80" spans="1:17" s="3" customFormat="1" ht="15">
      <c r="A80" s="199"/>
      <c r="B80" s="199"/>
      <c r="C80" s="31"/>
      <c r="D80" s="31"/>
      <c r="E80" s="31"/>
      <c r="F80" s="31"/>
      <c r="G80" s="31"/>
      <c r="H80" s="31"/>
      <c r="I80" s="245"/>
      <c r="J80" s="245"/>
      <c r="K80" s="31"/>
      <c r="L80" s="31"/>
      <c r="M80" s="31"/>
      <c r="N80" s="31"/>
      <c r="O80" s="365"/>
      <c r="P80" s="31"/>
      <c r="Q80" s="31"/>
    </row>
    <row r="81" spans="1:17" s="3" customFormat="1" ht="15">
      <c r="A81" s="199"/>
      <c r="B81" s="199"/>
      <c r="C81" s="31"/>
      <c r="D81" s="31"/>
      <c r="E81" s="31"/>
      <c r="F81" s="31"/>
      <c r="G81" s="31"/>
      <c r="H81" s="31"/>
      <c r="I81" s="245"/>
      <c r="J81" s="245"/>
      <c r="K81" s="31"/>
      <c r="L81" s="31"/>
      <c r="M81" s="31"/>
      <c r="N81" s="31"/>
      <c r="O81" s="365"/>
      <c r="P81" s="31"/>
      <c r="Q81" s="31"/>
    </row>
    <row r="82" spans="1:17" s="3" customFormat="1" ht="15">
      <c r="A82" s="199"/>
      <c r="B82" s="199"/>
      <c r="C82" s="31"/>
      <c r="D82" s="31"/>
      <c r="E82" s="31"/>
      <c r="F82" s="31"/>
      <c r="G82" s="31"/>
      <c r="H82" s="31"/>
      <c r="I82" s="245"/>
      <c r="J82" s="245"/>
      <c r="K82" s="31"/>
      <c r="L82" s="31"/>
      <c r="M82" s="31"/>
      <c r="N82" s="31"/>
      <c r="O82" s="365"/>
      <c r="P82" s="31"/>
      <c r="Q82" s="31"/>
    </row>
    <row r="83" spans="1:17" s="3" customFormat="1" ht="15">
      <c r="A83" s="199"/>
      <c r="B83" s="199"/>
      <c r="C83" s="31"/>
      <c r="D83" s="31"/>
      <c r="E83" s="31"/>
      <c r="F83" s="31"/>
      <c r="G83" s="31"/>
      <c r="H83" s="31"/>
      <c r="I83" s="245"/>
      <c r="J83" s="245"/>
      <c r="K83" s="31"/>
      <c r="L83" s="31"/>
      <c r="M83" s="31"/>
      <c r="N83" s="31"/>
      <c r="O83" s="365"/>
      <c r="P83" s="31"/>
      <c r="Q83" s="31"/>
    </row>
    <row r="84" spans="1:17" s="3" customFormat="1" ht="15">
      <c r="A84" s="199"/>
      <c r="B84" s="199"/>
      <c r="C84" s="31"/>
      <c r="D84" s="31"/>
      <c r="E84" s="31"/>
      <c r="F84" s="31"/>
      <c r="G84" s="31"/>
      <c r="H84" s="31"/>
      <c r="I84" s="245"/>
      <c r="J84" s="245"/>
      <c r="K84" s="31"/>
      <c r="L84" s="31"/>
      <c r="M84" s="31"/>
      <c r="N84" s="31"/>
      <c r="O84" s="365"/>
      <c r="P84" s="31"/>
      <c r="Q84" s="31"/>
    </row>
    <row r="85" spans="1:17" s="3" customFormat="1" ht="15">
      <c r="A85" s="199"/>
      <c r="B85" s="199"/>
      <c r="C85" s="31"/>
      <c r="D85" s="31"/>
      <c r="E85" s="31"/>
      <c r="F85" s="31"/>
      <c r="G85" s="31"/>
      <c r="H85" s="31"/>
      <c r="I85" s="245"/>
      <c r="J85" s="245"/>
      <c r="K85" s="31"/>
      <c r="L85" s="31"/>
      <c r="M85" s="31"/>
      <c r="N85" s="31"/>
      <c r="O85" s="365"/>
      <c r="P85" s="31"/>
      <c r="Q85" s="31"/>
    </row>
    <row r="86" spans="1:17" s="3" customFormat="1" ht="15">
      <c r="A86" s="199"/>
      <c r="B86" s="199"/>
      <c r="C86" s="31"/>
      <c r="D86" s="31"/>
      <c r="E86" s="31"/>
      <c r="F86" s="31"/>
      <c r="G86" s="31"/>
      <c r="H86" s="31"/>
      <c r="I86" s="245"/>
      <c r="J86" s="245"/>
      <c r="K86" s="31"/>
      <c r="L86" s="31"/>
      <c r="M86" s="31"/>
      <c r="N86" s="31"/>
      <c r="O86" s="365"/>
      <c r="P86" s="31"/>
      <c r="Q86" s="31"/>
    </row>
    <row r="87" spans="1:17" s="3" customFormat="1" ht="15">
      <c r="A87" s="199"/>
      <c r="B87" s="199"/>
      <c r="C87" s="31"/>
      <c r="D87" s="31"/>
      <c r="E87" s="31"/>
      <c r="F87" s="31"/>
      <c r="G87" s="31"/>
      <c r="H87" s="31"/>
      <c r="I87" s="245"/>
      <c r="J87" s="245"/>
      <c r="K87" s="31"/>
      <c r="L87" s="31"/>
      <c r="M87" s="31"/>
      <c r="N87" s="31"/>
      <c r="O87" s="365"/>
      <c r="P87" s="31"/>
      <c r="Q87" s="31"/>
    </row>
    <row r="88" spans="1:17" s="3" customFormat="1" ht="15">
      <c r="A88" s="199"/>
      <c r="B88" s="199"/>
      <c r="C88" s="31"/>
      <c r="D88" s="31"/>
      <c r="E88" s="31"/>
      <c r="F88" s="31"/>
      <c r="G88" s="31"/>
      <c r="H88" s="31"/>
      <c r="I88" s="245"/>
      <c r="J88" s="245"/>
      <c r="K88" s="31"/>
      <c r="L88" s="31"/>
      <c r="M88" s="31"/>
      <c r="N88" s="31"/>
      <c r="O88" s="365"/>
      <c r="P88" s="31"/>
      <c r="Q88" s="31"/>
    </row>
    <row r="89" spans="1:17" s="3" customFormat="1" ht="15">
      <c r="A89" s="199"/>
      <c r="B89" s="199"/>
      <c r="C89" s="31"/>
      <c r="D89" s="31"/>
      <c r="E89" s="31"/>
      <c r="F89" s="31"/>
      <c r="G89" s="31"/>
      <c r="H89" s="31"/>
      <c r="I89" s="245"/>
      <c r="J89" s="245"/>
      <c r="K89" s="31"/>
      <c r="L89" s="31"/>
      <c r="M89" s="31"/>
      <c r="N89" s="31"/>
      <c r="O89" s="365"/>
      <c r="P89" s="31"/>
      <c r="Q89" s="31"/>
    </row>
    <row r="90" spans="1:17" s="3" customFormat="1" ht="15">
      <c r="A90" s="199"/>
      <c r="B90" s="199"/>
      <c r="C90" s="31"/>
      <c r="D90" s="31"/>
      <c r="E90" s="31"/>
      <c r="F90" s="31"/>
      <c r="G90" s="31"/>
      <c r="H90" s="31"/>
      <c r="I90" s="245"/>
      <c r="J90" s="245"/>
      <c r="K90" s="31"/>
      <c r="L90" s="31"/>
      <c r="M90" s="31"/>
      <c r="N90" s="31"/>
      <c r="O90" s="365"/>
      <c r="P90" s="31"/>
      <c r="Q90" s="31"/>
    </row>
    <row r="91" spans="1:17" s="3" customFormat="1" ht="15">
      <c r="A91" s="199"/>
      <c r="B91" s="199"/>
      <c r="C91" s="31"/>
      <c r="D91" s="31"/>
      <c r="E91" s="31"/>
      <c r="F91" s="31"/>
      <c r="G91" s="31"/>
      <c r="H91" s="31"/>
      <c r="I91" s="245"/>
      <c r="J91" s="245"/>
      <c r="K91" s="31"/>
      <c r="L91" s="31"/>
      <c r="M91" s="31"/>
      <c r="N91" s="31"/>
      <c r="O91" s="365"/>
      <c r="P91" s="31"/>
      <c r="Q91" s="31"/>
    </row>
    <row r="92" spans="1:17" s="3" customFormat="1" ht="15">
      <c r="A92" s="199"/>
      <c r="B92" s="199"/>
      <c r="C92" s="31"/>
      <c r="D92" s="31"/>
      <c r="E92" s="31"/>
      <c r="F92" s="31"/>
      <c r="G92" s="31"/>
      <c r="H92" s="31"/>
      <c r="I92" s="245"/>
      <c r="J92" s="245"/>
      <c r="K92" s="31"/>
      <c r="L92" s="31"/>
      <c r="M92" s="31"/>
      <c r="N92" s="31"/>
      <c r="O92" s="365"/>
      <c r="P92" s="31"/>
      <c r="Q92" s="31"/>
    </row>
    <row r="93" spans="1:17" s="3" customFormat="1" ht="15">
      <c r="A93" s="261"/>
      <c r="B93" s="261"/>
      <c r="C93" s="262" t="s">
        <v>2187</v>
      </c>
      <c r="D93" s="262"/>
      <c r="E93" s="262"/>
      <c r="F93" s="263"/>
      <c r="G93" s="263"/>
      <c r="H93" s="264"/>
      <c r="I93" s="245"/>
      <c r="J93" s="245"/>
      <c r="K93" s="251"/>
      <c r="L93" s="251"/>
      <c r="M93" s="251"/>
      <c r="N93" s="252"/>
      <c r="O93" s="252"/>
      <c r="P93" s="252"/>
      <c r="Q93" s="31"/>
    </row>
    <row r="94" spans="1:17" s="3" customFormat="1" ht="15">
      <c r="A94" s="199"/>
      <c r="B94" s="199"/>
      <c r="C94" s="31"/>
      <c r="D94" s="31"/>
      <c r="E94" s="31"/>
      <c r="F94" s="31"/>
      <c r="G94" s="31"/>
      <c r="H94" s="31"/>
      <c r="I94" s="265"/>
      <c r="J94" s="613"/>
      <c r="K94" s="31"/>
      <c r="L94" s="31"/>
      <c r="M94" s="31"/>
      <c r="N94" s="31"/>
      <c r="O94" s="365"/>
      <c r="P94" s="31"/>
      <c r="Q94" s="31"/>
    </row>
    <row r="95" spans="1:17" s="3" customFormat="1" ht="15">
      <c r="A95" s="199"/>
      <c r="B95" s="199"/>
      <c r="C95" s="31"/>
      <c r="D95" s="31"/>
      <c r="E95" s="31"/>
      <c r="F95" s="31"/>
      <c r="G95" s="31"/>
      <c r="H95" s="31"/>
      <c r="I95" s="245"/>
      <c r="J95" s="245"/>
      <c r="K95" s="31"/>
      <c r="L95" s="31"/>
      <c r="M95" s="31"/>
      <c r="N95" s="31"/>
      <c r="O95" s="365"/>
      <c r="P95" s="31"/>
      <c r="Q95" s="31"/>
    </row>
    <row r="96" spans="1:17" s="3" customFormat="1" ht="15">
      <c r="A96" s="199"/>
      <c r="B96" s="199"/>
      <c r="C96" s="31"/>
      <c r="D96" s="31"/>
      <c r="E96" s="31"/>
      <c r="F96" s="31"/>
      <c r="G96" s="31"/>
      <c r="H96" s="31"/>
      <c r="I96" s="245"/>
      <c r="J96" s="245"/>
      <c r="K96" s="31"/>
      <c r="L96" s="31"/>
      <c r="M96" s="31"/>
      <c r="N96" s="31"/>
      <c r="O96" s="365"/>
      <c r="P96" s="31"/>
      <c r="Q96" s="31"/>
    </row>
    <row r="97" spans="1:17" s="3" customFormat="1" ht="15">
      <c r="A97" s="199"/>
      <c r="B97" s="199"/>
      <c r="C97" s="31"/>
      <c r="D97" s="31"/>
      <c r="E97" s="31"/>
      <c r="F97" s="31"/>
      <c r="G97" s="31"/>
      <c r="H97" s="31"/>
      <c r="I97" s="245"/>
      <c r="J97" s="245"/>
      <c r="K97" s="31"/>
      <c r="L97" s="31"/>
      <c r="M97" s="31"/>
      <c r="N97" s="31"/>
      <c r="O97" s="365"/>
      <c r="P97" s="31"/>
      <c r="Q97" s="31"/>
    </row>
    <row r="98" spans="1:17" s="3" customFormat="1" ht="15">
      <c r="A98" s="199"/>
      <c r="B98" s="199"/>
      <c r="C98" s="31"/>
      <c r="D98" s="31"/>
      <c r="E98" s="31"/>
      <c r="F98" s="31"/>
      <c r="G98" s="31"/>
      <c r="H98" s="31"/>
      <c r="I98" s="245"/>
      <c r="J98" s="245"/>
      <c r="K98" s="31"/>
      <c r="L98" s="31"/>
      <c r="M98" s="31"/>
      <c r="N98" s="31"/>
      <c r="O98" s="365"/>
      <c r="P98" s="31"/>
      <c r="Q98" s="31"/>
    </row>
    <row r="99" spans="1:17" s="3" customFormat="1" ht="15">
      <c r="A99" s="199"/>
      <c r="B99" s="199"/>
      <c r="C99" s="31"/>
      <c r="D99" s="31"/>
      <c r="E99" s="31"/>
      <c r="F99" s="31"/>
      <c r="G99" s="31"/>
      <c r="H99" s="31"/>
      <c r="I99" s="245"/>
      <c r="J99" s="245"/>
      <c r="K99" s="31"/>
      <c r="L99" s="31"/>
      <c r="M99" s="31"/>
      <c r="N99" s="31"/>
      <c r="O99" s="365"/>
      <c r="P99" s="31"/>
      <c r="Q99" s="31"/>
    </row>
    <row r="100" spans="1:17" s="3" customFormat="1" ht="15">
      <c r="A100" s="199"/>
      <c r="B100" s="199"/>
      <c r="C100" s="31"/>
      <c r="D100" s="31"/>
      <c r="E100" s="31"/>
      <c r="F100" s="31"/>
      <c r="G100" s="31"/>
      <c r="H100" s="31"/>
      <c r="I100" s="245"/>
      <c r="J100" s="245"/>
      <c r="K100" s="31"/>
      <c r="L100" s="31"/>
      <c r="M100" s="31"/>
      <c r="N100" s="31"/>
      <c r="O100" s="365"/>
      <c r="P100" s="31"/>
      <c r="Q100" s="31"/>
    </row>
    <row r="101" spans="1:17" s="3" customFormat="1" ht="15">
      <c r="A101" s="199"/>
      <c r="B101" s="199"/>
      <c r="C101" s="31"/>
      <c r="D101" s="31"/>
      <c r="E101" s="31"/>
      <c r="F101" s="31"/>
      <c r="G101" s="31"/>
      <c r="H101" s="31"/>
      <c r="I101" s="245"/>
      <c r="J101" s="245"/>
      <c r="K101" s="31"/>
      <c r="L101" s="31"/>
      <c r="M101" s="31"/>
      <c r="N101" s="31"/>
      <c r="O101" s="365"/>
      <c r="P101" s="31"/>
      <c r="Q101" s="31"/>
    </row>
    <row r="102" spans="1:17" s="3" customFormat="1" ht="15">
      <c r="A102" s="199"/>
      <c r="B102" s="199"/>
      <c r="C102" s="31"/>
      <c r="D102" s="31"/>
      <c r="E102" s="31"/>
      <c r="F102" s="31"/>
      <c r="G102" s="31"/>
      <c r="H102" s="31"/>
      <c r="I102" s="245"/>
      <c r="J102" s="245"/>
      <c r="K102" s="31"/>
      <c r="L102" s="31"/>
      <c r="M102" s="31"/>
      <c r="N102" s="31"/>
      <c r="O102" s="365"/>
      <c r="P102" s="31"/>
      <c r="Q102" s="31"/>
    </row>
    <row r="103" spans="1:17" s="3" customFormat="1" ht="15">
      <c r="A103" s="199"/>
      <c r="B103" s="199"/>
      <c r="C103" s="31"/>
      <c r="D103" s="31"/>
      <c r="E103" s="31"/>
      <c r="F103" s="31"/>
      <c r="G103" s="31"/>
      <c r="H103" s="31"/>
      <c r="I103" s="245"/>
      <c r="J103" s="245"/>
      <c r="K103" s="31"/>
      <c r="L103" s="31"/>
      <c r="M103" s="31"/>
      <c r="N103" s="31"/>
      <c r="O103" s="365"/>
      <c r="P103" s="31"/>
      <c r="Q103" s="31"/>
    </row>
    <row r="104" spans="1:17" s="3" customFormat="1" ht="15">
      <c r="A104" s="199"/>
      <c r="B104" s="199"/>
      <c r="C104" s="31"/>
      <c r="D104" s="31"/>
      <c r="E104" s="31"/>
      <c r="F104" s="31"/>
      <c r="G104" s="31"/>
      <c r="H104" s="31"/>
      <c r="I104" s="245"/>
      <c r="J104" s="245"/>
      <c r="K104" s="31"/>
      <c r="L104" s="31"/>
      <c r="M104" s="31"/>
      <c r="N104" s="31"/>
      <c r="O104" s="365"/>
      <c r="P104" s="31"/>
      <c r="Q104" s="31"/>
    </row>
    <row r="105" spans="1:17" s="3" customFormat="1" ht="15">
      <c r="A105" s="199"/>
      <c r="B105" s="199"/>
      <c r="C105" s="31"/>
      <c r="D105" s="31"/>
      <c r="E105" s="31"/>
      <c r="F105" s="31"/>
      <c r="G105" s="31"/>
      <c r="H105" s="31"/>
      <c r="I105" s="245"/>
      <c r="J105" s="245"/>
      <c r="K105" s="31"/>
      <c r="L105" s="31"/>
      <c r="M105" s="31"/>
      <c r="N105" s="31"/>
      <c r="O105" s="365"/>
      <c r="P105" s="31"/>
      <c r="Q105" s="31"/>
    </row>
    <row r="106" spans="1:17" s="3" customFormat="1" ht="15">
      <c r="A106" s="199"/>
      <c r="B106" s="199"/>
      <c r="C106" s="31"/>
      <c r="D106" s="31"/>
      <c r="E106" s="31"/>
      <c r="F106" s="31"/>
      <c r="G106" s="31"/>
      <c r="H106" s="31"/>
      <c r="I106" s="245"/>
      <c r="J106" s="245"/>
      <c r="K106" s="31"/>
      <c r="L106" s="31"/>
      <c r="M106" s="31"/>
      <c r="N106" s="31"/>
      <c r="O106" s="365"/>
      <c r="P106" s="31"/>
      <c r="Q106" s="31"/>
    </row>
    <row r="107" spans="1:17" s="3" customFormat="1" ht="15">
      <c r="A107" s="199"/>
      <c r="B107" s="199"/>
      <c r="C107" s="31"/>
      <c r="D107" s="31"/>
      <c r="E107" s="31"/>
      <c r="F107" s="31"/>
      <c r="G107" s="31"/>
      <c r="H107" s="31"/>
      <c r="I107" s="245"/>
      <c r="J107" s="245"/>
      <c r="K107" s="31"/>
      <c r="L107" s="31"/>
      <c r="M107" s="31"/>
      <c r="N107" s="31"/>
      <c r="O107" s="365"/>
      <c r="P107" s="31"/>
      <c r="Q107" s="31"/>
    </row>
    <row r="108" spans="1:17" s="3" customFormat="1" ht="15">
      <c r="A108" s="199"/>
      <c r="B108" s="199"/>
      <c r="C108" s="31"/>
      <c r="D108" s="31"/>
      <c r="E108" s="31"/>
      <c r="F108" s="31"/>
      <c r="G108" s="31"/>
      <c r="H108" s="31"/>
      <c r="I108" s="245"/>
      <c r="J108" s="245"/>
      <c r="K108" s="31"/>
      <c r="L108" s="31"/>
      <c r="M108" s="31"/>
      <c r="N108" s="31"/>
      <c r="O108" s="365"/>
      <c r="P108" s="31"/>
      <c r="Q108" s="31"/>
    </row>
    <row r="109" spans="1:17" s="3" customFormat="1" ht="15">
      <c r="A109" s="199"/>
      <c r="B109" s="199"/>
      <c r="C109" s="31"/>
      <c r="D109" s="31"/>
      <c r="E109" s="31"/>
      <c r="F109" s="31"/>
      <c r="G109" s="31"/>
      <c r="H109" s="31"/>
      <c r="I109" s="245"/>
      <c r="J109" s="245"/>
      <c r="K109" s="31"/>
      <c r="L109" s="31"/>
      <c r="M109" s="31"/>
      <c r="N109" s="31"/>
      <c r="O109" s="365"/>
      <c r="P109" s="31"/>
      <c r="Q109" s="31"/>
    </row>
    <row r="110" spans="1:17" s="3" customFormat="1" ht="15">
      <c r="A110" s="199"/>
      <c r="B110" s="199"/>
      <c r="C110" s="31"/>
      <c r="D110" s="31"/>
      <c r="E110" s="31"/>
      <c r="F110" s="31"/>
      <c r="G110" s="31"/>
      <c r="H110" s="31"/>
      <c r="I110" s="245"/>
      <c r="J110" s="245"/>
      <c r="K110" s="31"/>
      <c r="L110" s="31"/>
      <c r="M110" s="31"/>
      <c r="N110" s="31"/>
      <c r="O110" s="365"/>
      <c r="P110" s="31"/>
      <c r="Q110" s="31"/>
    </row>
    <row r="111" spans="1:17" s="3" customFormat="1" ht="15">
      <c r="A111" s="199"/>
      <c r="B111" s="199"/>
      <c r="C111" s="31"/>
      <c r="D111" s="31"/>
      <c r="E111" s="31"/>
      <c r="F111" s="31"/>
      <c r="G111" s="31"/>
      <c r="H111" s="31"/>
      <c r="I111" s="245"/>
      <c r="J111" s="245"/>
      <c r="K111" s="31"/>
      <c r="L111" s="31"/>
      <c r="M111" s="31"/>
      <c r="N111" s="31"/>
      <c r="O111" s="365"/>
      <c r="P111" s="31"/>
      <c r="Q111" s="31"/>
    </row>
    <row r="112" spans="1:17" s="3" customFormat="1" ht="15">
      <c r="A112" s="199"/>
      <c r="B112" s="199"/>
      <c r="C112" s="31"/>
      <c r="D112" s="31"/>
      <c r="E112" s="31"/>
      <c r="F112" s="31"/>
      <c r="G112" s="31"/>
      <c r="H112" s="31"/>
      <c r="I112" s="245"/>
      <c r="J112" s="245"/>
      <c r="K112" s="31"/>
      <c r="L112" s="31"/>
      <c r="M112" s="31"/>
      <c r="N112" s="31"/>
      <c r="O112" s="365"/>
      <c r="P112" s="31"/>
      <c r="Q112" s="31"/>
    </row>
    <row r="113" spans="1:17" s="3" customFormat="1" ht="15">
      <c r="A113" s="199"/>
      <c r="B113" s="199"/>
      <c r="C113" s="31"/>
      <c r="D113" s="31"/>
      <c r="E113" s="31"/>
      <c r="F113" s="31"/>
      <c r="G113" s="31"/>
      <c r="H113" s="31"/>
      <c r="I113" s="245"/>
      <c r="J113" s="245"/>
      <c r="K113" s="31"/>
      <c r="L113" s="31"/>
      <c r="M113" s="31"/>
      <c r="N113" s="31"/>
      <c r="O113" s="365"/>
      <c r="P113" s="31"/>
      <c r="Q113" s="31"/>
    </row>
    <row r="114" spans="1:17" s="3" customFormat="1" ht="15">
      <c r="A114" s="199"/>
      <c r="B114" s="199"/>
      <c r="C114" s="31"/>
      <c r="D114" s="31"/>
      <c r="E114" s="31"/>
      <c r="F114" s="31"/>
      <c r="G114" s="31"/>
      <c r="H114" s="31"/>
      <c r="I114" s="245"/>
      <c r="J114" s="245"/>
      <c r="K114" s="31"/>
      <c r="L114" s="31"/>
      <c r="M114" s="31"/>
      <c r="N114" s="31"/>
      <c r="O114" s="365"/>
      <c r="P114" s="31"/>
      <c r="Q114" s="31"/>
    </row>
    <row r="115" spans="1:17" s="3" customFormat="1" ht="15">
      <c r="A115" s="199"/>
      <c r="B115" s="199"/>
      <c r="C115" s="31"/>
      <c r="D115" s="31"/>
      <c r="E115" s="31"/>
      <c r="F115" s="31"/>
      <c r="G115" s="31"/>
      <c r="H115" s="31"/>
      <c r="I115" s="245"/>
      <c r="J115" s="245"/>
      <c r="K115" s="31"/>
      <c r="L115" s="31"/>
      <c r="M115" s="31"/>
      <c r="N115" s="31"/>
      <c r="O115" s="365"/>
      <c r="P115" s="31"/>
      <c r="Q115" s="31"/>
    </row>
    <row r="116" spans="1:17" s="3" customFormat="1" ht="15">
      <c r="A116" s="4"/>
      <c r="B116" s="4"/>
      <c r="I116" s="22"/>
      <c r="J116" s="22"/>
      <c r="O116" s="362"/>
    </row>
    <row r="117" spans="1:17" s="3" customFormat="1" ht="15">
      <c r="A117" s="4"/>
      <c r="B117" s="4"/>
      <c r="I117" s="22"/>
      <c r="J117" s="22"/>
      <c r="O117" s="362"/>
    </row>
    <row r="118" spans="1:17" s="3" customFormat="1" ht="15">
      <c r="A118" s="4"/>
      <c r="B118" s="4"/>
      <c r="I118" s="22"/>
      <c r="J118" s="22"/>
      <c r="O118" s="362"/>
    </row>
    <row r="119" spans="1:17" s="3" customFormat="1" ht="15">
      <c r="A119" s="4"/>
      <c r="B119" s="4"/>
      <c r="I119" s="22"/>
      <c r="J119" s="22"/>
      <c r="O119" s="362"/>
    </row>
    <row r="120" spans="1:17" s="3" customFormat="1" ht="15">
      <c r="A120" s="4"/>
      <c r="B120" s="4"/>
      <c r="I120" s="22"/>
      <c r="J120" s="22"/>
      <c r="O120" s="362"/>
    </row>
    <row r="121" spans="1:17" s="3" customFormat="1" ht="15">
      <c r="A121" s="4"/>
      <c r="B121" s="4"/>
      <c r="I121" s="22"/>
      <c r="J121" s="22"/>
      <c r="O121" s="362"/>
    </row>
    <row r="122" spans="1:17" s="3" customFormat="1" ht="15">
      <c r="A122" s="4"/>
      <c r="B122" s="4"/>
      <c r="I122" s="22"/>
      <c r="J122" s="22"/>
      <c r="O122" s="362"/>
    </row>
    <row r="123" spans="1:17" s="3" customFormat="1" ht="15">
      <c r="A123" s="4"/>
      <c r="B123" s="4"/>
      <c r="I123" s="22"/>
      <c r="J123" s="22"/>
      <c r="O123" s="362"/>
    </row>
    <row r="124" spans="1:17" s="3" customFormat="1" ht="15">
      <c r="A124" s="4"/>
      <c r="B124" s="4"/>
      <c r="I124" s="22"/>
      <c r="J124" s="22"/>
      <c r="O124" s="362"/>
    </row>
    <row r="125" spans="1:17" s="3" customFormat="1" ht="15">
      <c r="A125" s="4"/>
      <c r="B125" s="4"/>
      <c r="I125" s="22"/>
      <c r="J125" s="22"/>
      <c r="O125" s="362"/>
    </row>
    <row r="126" spans="1:17" s="3" customFormat="1" ht="15">
      <c r="A126" s="4"/>
      <c r="B126" s="4"/>
      <c r="I126" s="22"/>
      <c r="J126" s="22"/>
      <c r="O126" s="362"/>
    </row>
    <row r="127" spans="1:17" s="3" customFormat="1" ht="15">
      <c r="A127" s="4"/>
      <c r="B127" s="4"/>
      <c r="I127" s="22"/>
      <c r="J127" s="22"/>
      <c r="O127" s="362"/>
    </row>
    <row r="128" spans="1:17" s="3" customFormat="1" ht="15">
      <c r="A128" s="4"/>
      <c r="B128" s="4"/>
      <c r="I128" s="22"/>
      <c r="J128" s="22"/>
      <c r="O128" s="362"/>
    </row>
    <row r="129" spans="1:15" s="3" customFormat="1" ht="15">
      <c r="A129" s="4"/>
      <c r="B129" s="4"/>
      <c r="I129" s="22"/>
      <c r="J129" s="22"/>
      <c r="O129" s="362"/>
    </row>
    <row r="130" spans="1:15" s="3" customFormat="1" ht="15">
      <c r="A130" s="4"/>
      <c r="B130" s="4"/>
      <c r="I130" s="22"/>
      <c r="J130" s="22"/>
      <c r="O130" s="362"/>
    </row>
    <row r="131" spans="1:15" s="3" customFormat="1" ht="15">
      <c r="A131" s="4"/>
      <c r="B131" s="4"/>
      <c r="I131" s="22"/>
      <c r="J131" s="22"/>
      <c r="O131" s="362"/>
    </row>
    <row r="132" spans="1:15" s="3" customFormat="1" ht="15">
      <c r="A132" s="4"/>
      <c r="B132" s="4"/>
      <c r="I132" s="22"/>
      <c r="J132" s="22"/>
      <c r="O132" s="362"/>
    </row>
    <row r="133" spans="1:15" s="3" customFormat="1" ht="15">
      <c r="A133" s="4"/>
      <c r="B133" s="4"/>
      <c r="I133" s="22"/>
      <c r="J133" s="22"/>
      <c r="O133" s="362"/>
    </row>
    <row r="134" spans="1:15" s="3" customFormat="1" ht="15">
      <c r="A134" s="4"/>
      <c r="B134" s="4"/>
      <c r="I134" s="22"/>
      <c r="J134" s="22"/>
      <c r="O134" s="362"/>
    </row>
    <row r="135" spans="1:15" s="3" customFormat="1" ht="15">
      <c r="A135" s="4"/>
      <c r="B135" s="4"/>
      <c r="I135" s="22"/>
      <c r="J135" s="22"/>
      <c r="O135" s="362"/>
    </row>
    <row r="136" spans="1:15" s="3" customFormat="1" ht="15">
      <c r="A136" s="4"/>
      <c r="B136" s="4"/>
      <c r="I136" s="22"/>
      <c r="J136" s="22"/>
      <c r="O136" s="362"/>
    </row>
    <row r="137" spans="1:15" s="3" customFormat="1" ht="15">
      <c r="A137" s="4"/>
      <c r="B137" s="4"/>
      <c r="I137" s="22"/>
      <c r="J137" s="22"/>
      <c r="O137" s="362"/>
    </row>
    <row r="138" spans="1:15" s="3" customFormat="1" ht="15">
      <c r="A138" s="4"/>
      <c r="B138" s="4"/>
      <c r="I138" s="22"/>
      <c r="J138" s="22"/>
      <c r="O138" s="362"/>
    </row>
    <row r="139" spans="1:15" s="3" customFormat="1" ht="15">
      <c r="A139" s="4"/>
      <c r="B139" s="4"/>
      <c r="I139" s="22"/>
      <c r="J139" s="22"/>
      <c r="O139" s="362"/>
    </row>
    <row r="140" spans="1:15" s="3" customFormat="1" ht="15">
      <c r="A140" s="4"/>
      <c r="B140" s="4"/>
      <c r="I140" s="22"/>
      <c r="J140" s="22"/>
      <c r="O140" s="362"/>
    </row>
    <row r="141" spans="1:15" s="3" customFormat="1" ht="15">
      <c r="A141" s="4"/>
      <c r="B141" s="4"/>
      <c r="I141" s="22"/>
      <c r="J141" s="22"/>
      <c r="O141" s="362"/>
    </row>
    <row r="142" spans="1:15" s="3" customFormat="1" ht="15">
      <c r="A142" s="4"/>
      <c r="B142" s="4"/>
      <c r="I142" s="22"/>
      <c r="J142" s="22"/>
      <c r="O142" s="362"/>
    </row>
    <row r="143" spans="1:15" s="3" customFormat="1" ht="15">
      <c r="A143" s="4"/>
      <c r="B143" s="4"/>
      <c r="I143" s="22"/>
      <c r="J143" s="22"/>
      <c r="O143" s="362"/>
    </row>
    <row r="144" spans="1:15" s="3" customFormat="1" ht="15">
      <c r="A144" s="4"/>
      <c r="B144" s="4"/>
      <c r="I144" s="22"/>
      <c r="J144" s="22"/>
      <c r="O144" s="36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78740157480314965" right="0.55118110236220474" top="0.55118110236220474" bottom="0.55118110236220474" header="0.31496062992125984" footer="0.31496062992125984"/>
  <pageSetup paperSize="9" firstPageNumber="4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143"/>
  <sheetViews>
    <sheetView workbookViewId="0">
      <selection activeCell="A4" sqref="A4"/>
    </sheetView>
  </sheetViews>
  <sheetFormatPr defaultRowHeight="17.45" customHeight="1"/>
  <cols>
    <col min="1" max="2" width="6.85546875" style="2" customWidth="1"/>
    <col min="3" max="4" width="28.140625" customWidth="1"/>
    <col min="5" max="5" width="12.7109375" customWidth="1"/>
    <col min="6" max="6" width="13.42578125" customWidth="1"/>
    <col min="7" max="7" width="12.5703125" customWidth="1"/>
    <col min="8" max="8" width="12.28515625" customWidth="1"/>
    <col min="9" max="10" width="7.42578125" style="21" customWidth="1"/>
    <col min="11" max="12" width="31.7109375" customWidth="1"/>
    <col min="13" max="13" width="9.42578125" customWidth="1"/>
    <col min="14" max="14" width="13.5703125" customWidth="1"/>
    <col min="15" max="15" width="12" customWidth="1"/>
    <col min="16" max="16" width="11.42578125" customWidth="1"/>
  </cols>
  <sheetData>
    <row r="1" spans="1:17" ht="18" customHeight="1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1.4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3083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4">
      <c r="A5" s="41" t="s">
        <v>783</v>
      </c>
      <c r="B5" s="41"/>
      <c r="C5" s="224" t="s">
        <v>784</v>
      </c>
      <c r="D5" s="224"/>
      <c r="E5" s="224"/>
      <c r="F5" s="224"/>
      <c r="G5" s="224"/>
      <c r="H5" s="191"/>
      <c r="I5" s="196" t="s">
        <v>787</v>
      </c>
      <c r="J5" s="196"/>
      <c r="K5" s="196" t="s">
        <v>788</v>
      </c>
      <c r="L5" s="196"/>
      <c r="M5" s="196"/>
      <c r="N5" s="196"/>
      <c r="O5" s="196"/>
      <c r="P5" s="196"/>
    </row>
    <row r="6" spans="1:17" ht="15">
      <c r="A6" s="122" t="s">
        <v>785</v>
      </c>
      <c r="B6" s="122" t="s">
        <v>2798</v>
      </c>
      <c r="C6" s="129" t="s">
        <v>116</v>
      </c>
      <c r="D6" s="122" t="s">
        <v>12</v>
      </c>
      <c r="E6" s="134">
        <v>50000</v>
      </c>
      <c r="F6" s="235">
        <v>0</v>
      </c>
      <c r="G6" s="206">
        <v>10000</v>
      </c>
      <c r="H6" s="206">
        <v>10000</v>
      </c>
      <c r="I6" s="205" t="s">
        <v>789</v>
      </c>
      <c r="J6" s="122" t="s">
        <v>2815</v>
      </c>
      <c r="K6" s="192" t="s">
        <v>32</v>
      </c>
      <c r="L6" s="122" t="s">
        <v>2853</v>
      </c>
      <c r="M6" s="134">
        <v>0</v>
      </c>
      <c r="N6" s="235">
        <v>0</v>
      </c>
      <c r="O6" s="126">
        <v>0</v>
      </c>
      <c r="P6" s="126">
        <v>0</v>
      </c>
      <c r="Q6" s="15" t="s">
        <v>3278</v>
      </c>
    </row>
    <row r="7" spans="1:17" ht="15">
      <c r="A7" s="122" t="s">
        <v>786</v>
      </c>
      <c r="B7" s="122" t="s">
        <v>2929</v>
      </c>
      <c r="C7" s="129" t="s">
        <v>554</v>
      </c>
      <c r="D7" s="122" t="s">
        <v>554</v>
      </c>
      <c r="E7" s="134">
        <v>100000</v>
      </c>
      <c r="F7" s="235">
        <v>0</v>
      </c>
      <c r="G7" s="206">
        <v>10000</v>
      </c>
      <c r="H7" s="206">
        <v>10000</v>
      </c>
      <c r="I7" s="205" t="s">
        <v>790</v>
      </c>
      <c r="J7" s="122" t="s">
        <v>2816</v>
      </c>
      <c r="K7" s="192" t="s">
        <v>34</v>
      </c>
      <c r="L7" s="122" t="s">
        <v>2854</v>
      </c>
      <c r="M7" s="134">
        <v>0</v>
      </c>
      <c r="N7" s="235">
        <v>0</v>
      </c>
      <c r="O7" s="126">
        <v>0</v>
      </c>
      <c r="P7" s="126">
        <v>0</v>
      </c>
      <c r="Q7" s="15" t="s">
        <v>3278</v>
      </c>
    </row>
    <row r="8" spans="1:17" ht="15.6" customHeight="1">
      <c r="A8" s="238"/>
      <c r="B8" s="238"/>
      <c r="C8" s="129"/>
      <c r="D8" s="129"/>
      <c r="E8" s="129"/>
      <c r="F8" s="235"/>
      <c r="G8" s="206"/>
      <c r="H8" s="134"/>
      <c r="I8" s="205" t="s">
        <v>791</v>
      </c>
      <c r="J8" s="122" t="s">
        <v>2817</v>
      </c>
      <c r="K8" s="192" t="s">
        <v>36</v>
      </c>
      <c r="L8" s="122" t="s">
        <v>2855</v>
      </c>
      <c r="M8" s="134">
        <v>0</v>
      </c>
      <c r="N8" s="235">
        <v>0</v>
      </c>
      <c r="O8" s="126">
        <v>0</v>
      </c>
      <c r="P8" s="126">
        <v>0</v>
      </c>
      <c r="Q8" s="15" t="s">
        <v>3278</v>
      </c>
    </row>
    <row r="9" spans="1:17" ht="15">
      <c r="A9" s="160"/>
      <c r="B9" s="160"/>
      <c r="C9" s="32"/>
      <c r="D9" s="32"/>
      <c r="E9" s="32"/>
      <c r="F9" s="32"/>
      <c r="G9" s="32"/>
      <c r="H9" s="32"/>
      <c r="I9" s="112" t="s">
        <v>43</v>
      </c>
      <c r="J9" s="112"/>
      <c r="K9" s="193" t="s">
        <v>44</v>
      </c>
      <c r="L9" s="193"/>
      <c r="M9" s="211">
        <f>SUM(M6:M8)</f>
        <v>0</v>
      </c>
      <c r="N9" s="239">
        <f>SUM(N6:N8)</f>
        <v>0</v>
      </c>
      <c r="O9" s="239">
        <f t="shared" ref="O9:P9" si="0">SUM(O6:O8)</f>
        <v>0</v>
      </c>
      <c r="P9" s="239">
        <f t="shared" si="0"/>
        <v>0</v>
      </c>
    </row>
    <row r="10" spans="1:17" ht="15">
      <c r="A10" s="238"/>
      <c r="B10" s="238"/>
      <c r="C10" s="32"/>
      <c r="D10" s="32"/>
      <c r="E10" s="32"/>
      <c r="F10" s="32"/>
      <c r="G10" s="32"/>
      <c r="H10" s="32"/>
      <c r="I10" s="151"/>
      <c r="J10" s="151"/>
      <c r="K10" s="204" t="s">
        <v>792</v>
      </c>
      <c r="L10" s="204"/>
      <c r="M10" s="204"/>
      <c r="N10" s="266"/>
      <c r="O10" s="266"/>
      <c r="P10" s="266"/>
    </row>
    <row r="11" spans="1:17" ht="15">
      <c r="A11" s="184"/>
      <c r="B11" s="184"/>
      <c r="C11" s="154"/>
      <c r="D11" s="154"/>
      <c r="E11" s="154"/>
      <c r="F11" s="123"/>
      <c r="G11" s="123"/>
      <c r="H11" s="123"/>
      <c r="I11" s="205" t="s">
        <v>793</v>
      </c>
      <c r="J11" s="122" t="s">
        <v>2821</v>
      </c>
      <c r="K11" s="192" t="s">
        <v>46</v>
      </c>
      <c r="L11" s="122" t="s">
        <v>2858</v>
      </c>
      <c r="M11" s="123">
        <v>4160000</v>
      </c>
      <c r="N11" s="123">
        <v>2616882</v>
      </c>
      <c r="O11" s="126">
        <v>3800000</v>
      </c>
      <c r="P11" s="126">
        <v>4560000</v>
      </c>
      <c r="Q11" t="s">
        <v>3279</v>
      </c>
    </row>
    <row r="12" spans="1:17" ht="13.15" customHeight="1">
      <c r="A12" s="184"/>
      <c r="B12" s="184"/>
      <c r="C12" s="154"/>
      <c r="D12" s="154"/>
      <c r="E12" s="154"/>
      <c r="F12" s="123"/>
      <c r="G12" s="123"/>
      <c r="H12" s="123"/>
      <c r="I12" s="93" t="s">
        <v>2583</v>
      </c>
      <c r="J12" s="122" t="s">
        <v>3053</v>
      </c>
      <c r="K12" s="122" t="s">
        <v>110</v>
      </c>
      <c r="L12" s="122" t="s">
        <v>3054</v>
      </c>
      <c r="M12" s="119">
        <v>1650000</v>
      </c>
      <c r="N12" s="118">
        <v>0</v>
      </c>
      <c r="O12" s="126">
        <v>0</v>
      </c>
      <c r="P12" s="126">
        <v>1650000</v>
      </c>
      <c r="Q12" t="s">
        <v>3279</v>
      </c>
    </row>
    <row r="13" spans="1:17" ht="15">
      <c r="A13" s="184"/>
      <c r="B13" s="184"/>
      <c r="C13" s="154"/>
      <c r="D13" s="154"/>
      <c r="E13" s="154"/>
      <c r="F13" s="123"/>
      <c r="G13" s="123"/>
      <c r="H13" s="123"/>
      <c r="I13" s="205" t="s">
        <v>794</v>
      </c>
      <c r="J13" s="122" t="s">
        <v>2823</v>
      </c>
      <c r="K13" s="192" t="s">
        <v>50</v>
      </c>
      <c r="L13" s="122" t="s">
        <v>2859</v>
      </c>
      <c r="M13" s="134">
        <v>200000</v>
      </c>
      <c r="N13" s="235">
        <v>3568</v>
      </c>
      <c r="O13" s="126">
        <v>20000</v>
      </c>
      <c r="P13" s="126">
        <v>20000</v>
      </c>
      <c r="Q13" t="s">
        <v>3279</v>
      </c>
    </row>
    <row r="14" spans="1:17" ht="14.45" customHeight="1">
      <c r="A14" s="184"/>
      <c r="B14" s="184"/>
      <c r="C14" s="254"/>
      <c r="D14" s="254"/>
      <c r="E14" s="254"/>
      <c r="F14" s="242"/>
      <c r="G14" s="242"/>
      <c r="H14" s="123"/>
      <c r="I14" s="205" t="s">
        <v>795</v>
      </c>
      <c r="J14" s="122" t="s">
        <v>2824</v>
      </c>
      <c r="K14" s="192" t="s">
        <v>52</v>
      </c>
      <c r="L14" s="122" t="s">
        <v>2860</v>
      </c>
      <c r="M14" s="134">
        <v>200000</v>
      </c>
      <c r="N14" s="235">
        <v>3020</v>
      </c>
      <c r="O14" s="126">
        <v>20000</v>
      </c>
      <c r="P14" s="126">
        <v>20000</v>
      </c>
      <c r="Q14" t="s">
        <v>3279</v>
      </c>
    </row>
    <row r="15" spans="1:17" ht="13.15" customHeight="1">
      <c r="A15" s="186"/>
      <c r="B15" s="186"/>
      <c r="C15" s="158"/>
      <c r="D15" s="158"/>
      <c r="E15" s="158"/>
      <c r="F15" s="123"/>
      <c r="G15" s="123"/>
      <c r="H15" s="123"/>
      <c r="I15" s="205" t="s">
        <v>796</v>
      </c>
      <c r="J15" s="122" t="s">
        <v>2825</v>
      </c>
      <c r="K15" s="192" t="s">
        <v>54</v>
      </c>
      <c r="L15" s="122" t="s">
        <v>2861</v>
      </c>
      <c r="M15" s="134">
        <v>10000</v>
      </c>
      <c r="N15" s="235">
        <v>0</v>
      </c>
      <c r="O15" s="126">
        <v>10000</v>
      </c>
      <c r="P15" s="126">
        <v>10000</v>
      </c>
      <c r="Q15" t="s">
        <v>3279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205" t="s">
        <v>797</v>
      </c>
      <c r="J16" s="122" t="s">
        <v>2826</v>
      </c>
      <c r="K16" s="192" t="s">
        <v>56</v>
      </c>
      <c r="L16" s="122" t="s">
        <v>2862</v>
      </c>
      <c r="M16" s="134">
        <v>50000</v>
      </c>
      <c r="N16" s="235">
        <v>4336</v>
      </c>
      <c r="O16" s="126">
        <v>20000</v>
      </c>
      <c r="P16" s="126">
        <v>20000</v>
      </c>
      <c r="Q16" t="s">
        <v>3279</v>
      </c>
    </row>
    <row r="17" spans="1:17" ht="24">
      <c r="A17" s="184"/>
      <c r="B17" s="184"/>
      <c r="C17" s="154"/>
      <c r="D17" s="154"/>
      <c r="E17" s="154"/>
      <c r="F17" s="123"/>
      <c r="G17" s="123"/>
      <c r="H17" s="123"/>
      <c r="I17" s="205" t="s">
        <v>798</v>
      </c>
      <c r="J17" s="122" t="s">
        <v>2827</v>
      </c>
      <c r="K17" s="192" t="s">
        <v>684</v>
      </c>
      <c r="L17" s="122" t="s">
        <v>2863</v>
      </c>
      <c r="M17" s="134">
        <v>25000</v>
      </c>
      <c r="N17" s="235">
        <v>0</v>
      </c>
      <c r="O17" s="126">
        <v>10000</v>
      </c>
      <c r="P17" s="126">
        <v>10000</v>
      </c>
      <c r="Q17" t="s">
        <v>3279</v>
      </c>
    </row>
    <row r="18" spans="1:17" ht="15.6" customHeight="1">
      <c r="A18" s="159"/>
      <c r="B18" s="159"/>
      <c r="C18" s="118"/>
      <c r="D18" s="118"/>
      <c r="E18" s="118"/>
      <c r="F18" s="118"/>
      <c r="G18" s="118"/>
      <c r="H18" s="126"/>
      <c r="I18" s="205" t="s">
        <v>799</v>
      </c>
      <c r="J18" s="122" t="s">
        <v>2828</v>
      </c>
      <c r="K18" s="192" t="s">
        <v>60</v>
      </c>
      <c r="L18" s="122" t="s">
        <v>2864</v>
      </c>
      <c r="M18" s="134">
        <v>50000</v>
      </c>
      <c r="N18" s="235">
        <v>8759</v>
      </c>
      <c r="O18" s="126">
        <v>20000</v>
      </c>
      <c r="P18" s="126">
        <v>20000</v>
      </c>
      <c r="Q18" t="s">
        <v>3279</v>
      </c>
    </row>
    <row r="19" spans="1:17" ht="15.6" customHeight="1">
      <c r="A19" s="159"/>
      <c r="B19" s="159"/>
      <c r="C19" s="118"/>
      <c r="D19" s="118"/>
      <c r="E19" s="118"/>
      <c r="F19" s="118"/>
      <c r="G19" s="118"/>
      <c r="H19" s="126"/>
      <c r="I19" s="205" t="s">
        <v>800</v>
      </c>
      <c r="J19" s="122" t="s">
        <v>2974</v>
      </c>
      <c r="K19" s="192" t="s">
        <v>212</v>
      </c>
      <c r="L19" s="122" t="s">
        <v>2975</v>
      </c>
      <c r="M19" s="134">
        <v>10000</v>
      </c>
      <c r="N19" s="235">
        <v>590</v>
      </c>
      <c r="O19" s="126">
        <v>10000</v>
      </c>
      <c r="P19" s="126">
        <v>10000</v>
      </c>
      <c r="Q19" t="s">
        <v>3279</v>
      </c>
    </row>
    <row r="20" spans="1:17" ht="16.149999999999999" customHeight="1">
      <c r="A20" s="128"/>
      <c r="B20" s="128"/>
      <c r="C20" s="129"/>
      <c r="D20" s="129"/>
      <c r="E20" s="129"/>
      <c r="F20" s="123"/>
      <c r="G20" s="118"/>
      <c r="H20" s="123"/>
      <c r="I20" s="205" t="s">
        <v>801</v>
      </c>
      <c r="J20" s="122" t="s">
        <v>2829</v>
      </c>
      <c r="K20" s="192" t="s">
        <v>62</v>
      </c>
      <c r="L20" s="122" t="s">
        <v>2865</v>
      </c>
      <c r="M20" s="134">
        <v>50000</v>
      </c>
      <c r="N20" s="235">
        <v>28159</v>
      </c>
      <c r="O20" s="126">
        <v>50000</v>
      </c>
      <c r="P20" s="126">
        <v>50000</v>
      </c>
      <c r="Q20" t="s">
        <v>3279</v>
      </c>
    </row>
    <row r="21" spans="1:17" ht="16.149999999999999" customHeight="1">
      <c r="A21" s="128"/>
      <c r="B21" s="128"/>
      <c r="C21" s="129"/>
      <c r="D21" s="129"/>
      <c r="E21" s="129"/>
      <c r="F21" s="123"/>
      <c r="G21" s="118"/>
      <c r="H21" s="123"/>
      <c r="I21" s="205" t="s">
        <v>802</v>
      </c>
      <c r="J21" s="122" t="s">
        <v>2830</v>
      </c>
      <c r="K21" s="192" t="s">
        <v>64</v>
      </c>
      <c r="L21" s="122" t="s">
        <v>2866</v>
      </c>
      <c r="M21" s="134">
        <v>50000</v>
      </c>
      <c r="N21" s="235">
        <v>0</v>
      </c>
      <c r="O21" s="126">
        <v>10000</v>
      </c>
      <c r="P21" s="126">
        <v>10000</v>
      </c>
      <c r="Q21" t="s">
        <v>3279</v>
      </c>
    </row>
    <row r="22" spans="1:17" ht="15" customHeight="1">
      <c r="A22" s="160"/>
      <c r="B22" s="160"/>
      <c r="C22" s="32"/>
      <c r="D22" s="32"/>
      <c r="E22" s="32"/>
      <c r="F22" s="32"/>
      <c r="G22" s="32"/>
      <c r="H22" s="32"/>
      <c r="I22" s="205" t="s">
        <v>803</v>
      </c>
      <c r="J22" s="122" t="s">
        <v>2831</v>
      </c>
      <c r="K22" s="192" t="s">
        <v>66</v>
      </c>
      <c r="L22" s="122" t="s">
        <v>2867</v>
      </c>
      <c r="M22" s="134">
        <v>50000</v>
      </c>
      <c r="N22" s="235">
        <v>4964</v>
      </c>
      <c r="O22" s="126">
        <v>20000</v>
      </c>
      <c r="P22" s="126">
        <v>20000</v>
      </c>
      <c r="Q22" t="s">
        <v>3279</v>
      </c>
    </row>
    <row r="23" spans="1:17" ht="14.45" customHeight="1">
      <c r="A23" s="160"/>
      <c r="B23" s="160"/>
      <c r="C23" s="32"/>
      <c r="D23" s="32"/>
      <c r="E23" s="32"/>
      <c r="F23" s="32"/>
      <c r="G23" s="126"/>
      <c r="H23" s="32"/>
      <c r="I23" s="205" t="s">
        <v>804</v>
      </c>
      <c r="J23" s="122" t="s">
        <v>2832</v>
      </c>
      <c r="K23" s="192" t="s">
        <v>2719</v>
      </c>
      <c r="L23" s="122" t="s">
        <v>2868</v>
      </c>
      <c r="M23" s="134">
        <v>10000</v>
      </c>
      <c r="N23" s="235">
        <v>0</v>
      </c>
      <c r="O23" s="126">
        <v>10000</v>
      </c>
      <c r="P23" s="126">
        <v>10000</v>
      </c>
      <c r="Q23" t="s">
        <v>3279</v>
      </c>
    </row>
    <row r="24" spans="1:17" ht="16.899999999999999" customHeight="1">
      <c r="A24" s="160"/>
      <c r="B24" s="160"/>
      <c r="C24" s="32"/>
      <c r="D24" s="32"/>
      <c r="E24" s="32"/>
      <c r="F24" s="32"/>
      <c r="G24" s="126"/>
      <c r="H24" s="32"/>
      <c r="I24" s="205" t="s">
        <v>805</v>
      </c>
      <c r="J24" s="122" t="s">
        <v>2834</v>
      </c>
      <c r="K24" s="192" t="s">
        <v>72</v>
      </c>
      <c r="L24" s="122" t="s">
        <v>2869</v>
      </c>
      <c r="M24" s="134">
        <v>50000</v>
      </c>
      <c r="N24" s="235">
        <v>180</v>
      </c>
      <c r="O24" s="126">
        <v>10000</v>
      </c>
      <c r="P24" s="126">
        <v>10000</v>
      </c>
      <c r="Q24" t="s">
        <v>3279</v>
      </c>
    </row>
    <row r="25" spans="1:17" ht="16.149999999999999" customHeight="1">
      <c r="A25" s="160"/>
      <c r="B25" s="160"/>
      <c r="C25" s="32"/>
      <c r="D25" s="32"/>
      <c r="E25" s="32"/>
      <c r="F25" s="32"/>
      <c r="G25" s="32"/>
      <c r="H25" s="32"/>
      <c r="I25" s="205" t="s">
        <v>806</v>
      </c>
      <c r="J25" s="122" t="s">
        <v>2836</v>
      </c>
      <c r="K25" s="192" t="s">
        <v>76</v>
      </c>
      <c r="L25" s="122" t="s">
        <v>2871</v>
      </c>
      <c r="M25" s="235">
        <v>100000</v>
      </c>
      <c r="N25" s="235">
        <v>0</v>
      </c>
      <c r="O25" s="126">
        <v>10000</v>
      </c>
      <c r="P25" s="126">
        <v>0</v>
      </c>
      <c r="Q25" t="s">
        <v>3279</v>
      </c>
    </row>
    <row r="26" spans="1:17" ht="15" customHeight="1">
      <c r="A26" s="160"/>
      <c r="B26" s="160"/>
      <c r="C26" s="32"/>
      <c r="D26" s="32"/>
      <c r="E26" s="32"/>
      <c r="F26" s="32"/>
      <c r="G26" s="32"/>
      <c r="H26" s="32"/>
      <c r="I26" s="205" t="s">
        <v>807</v>
      </c>
      <c r="J26" s="122" t="s">
        <v>2837</v>
      </c>
      <c r="K26" s="192" t="s">
        <v>78</v>
      </c>
      <c r="L26" s="122" t="s">
        <v>78</v>
      </c>
      <c r="M26" s="134">
        <v>100000</v>
      </c>
      <c r="N26" s="235">
        <v>23915</v>
      </c>
      <c r="O26" s="126">
        <v>50000</v>
      </c>
      <c r="P26" s="126">
        <v>50000</v>
      </c>
      <c r="Q26" t="s">
        <v>3279</v>
      </c>
    </row>
    <row r="27" spans="1:17" ht="13.9" customHeight="1">
      <c r="A27" s="160"/>
      <c r="B27" s="160"/>
      <c r="C27" s="130"/>
      <c r="D27" s="130"/>
      <c r="E27" s="130"/>
      <c r="F27" s="130"/>
      <c r="G27" s="130"/>
      <c r="H27" s="32"/>
      <c r="I27" s="205" t="s">
        <v>808</v>
      </c>
      <c r="J27" s="122" t="s">
        <v>2898</v>
      </c>
      <c r="K27" s="192" t="s">
        <v>79</v>
      </c>
      <c r="L27" s="122" t="s">
        <v>2899</v>
      </c>
      <c r="M27" s="134">
        <v>10000</v>
      </c>
      <c r="N27" s="235">
        <v>0</v>
      </c>
      <c r="O27" s="126">
        <v>10000</v>
      </c>
      <c r="P27" s="126">
        <v>10000</v>
      </c>
      <c r="Q27" t="s">
        <v>3279</v>
      </c>
    </row>
    <row r="28" spans="1:17" ht="13.9" customHeight="1">
      <c r="A28" s="160"/>
      <c r="B28" s="160"/>
      <c r="C28" s="32"/>
      <c r="D28" s="32"/>
      <c r="E28" s="32"/>
      <c r="F28" s="32"/>
      <c r="G28" s="32"/>
      <c r="H28" s="32"/>
      <c r="I28" s="205" t="s">
        <v>809</v>
      </c>
      <c r="J28" s="122" t="s">
        <v>2838</v>
      </c>
      <c r="K28" s="192" t="s">
        <v>81</v>
      </c>
      <c r="L28" s="122" t="s">
        <v>2872</v>
      </c>
      <c r="M28" s="134">
        <v>50000</v>
      </c>
      <c r="N28" s="235">
        <v>0</v>
      </c>
      <c r="O28" s="126">
        <v>10000</v>
      </c>
      <c r="P28" s="126">
        <v>10000</v>
      </c>
      <c r="Q28" t="s">
        <v>3279</v>
      </c>
    </row>
    <row r="29" spans="1:17" ht="15" customHeight="1">
      <c r="A29" s="160"/>
      <c r="B29" s="160"/>
      <c r="C29" s="32"/>
      <c r="D29" s="32"/>
      <c r="E29" s="32"/>
      <c r="F29" s="32"/>
      <c r="G29" s="32"/>
      <c r="H29" s="32"/>
      <c r="I29" s="205" t="s">
        <v>810</v>
      </c>
      <c r="J29" s="122" t="s">
        <v>2840</v>
      </c>
      <c r="K29" s="192" t="s">
        <v>85</v>
      </c>
      <c r="L29" s="122" t="s">
        <v>2874</v>
      </c>
      <c r="M29" s="134">
        <v>50000</v>
      </c>
      <c r="N29" s="235">
        <v>0</v>
      </c>
      <c r="O29" s="126">
        <v>10000</v>
      </c>
      <c r="P29" s="126">
        <v>20000</v>
      </c>
      <c r="Q29" t="s">
        <v>3279</v>
      </c>
    </row>
    <row r="30" spans="1:17" ht="24">
      <c r="A30" s="160"/>
      <c r="B30" s="160"/>
      <c r="C30" s="32"/>
      <c r="D30" s="32"/>
      <c r="E30" s="32"/>
      <c r="F30" s="32"/>
      <c r="G30" s="32"/>
      <c r="H30" s="32"/>
      <c r="I30" s="682" t="s">
        <v>811</v>
      </c>
      <c r="J30" s="655" t="s">
        <v>2939</v>
      </c>
      <c r="K30" s="682" t="s">
        <v>578</v>
      </c>
      <c r="L30" s="122" t="s">
        <v>2940</v>
      </c>
      <c r="M30" s="235">
        <v>50000</v>
      </c>
      <c r="N30" s="235">
        <v>0</v>
      </c>
      <c r="O30" s="126">
        <v>10000</v>
      </c>
      <c r="P30" s="126">
        <v>10000</v>
      </c>
      <c r="Q30" t="s">
        <v>3279</v>
      </c>
    </row>
    <row r="31" spans="1:17" ht="14.45" customHeight="1">
      <c r="A31" s="160"/>
      <c r="B31" s="160"/>
      <c r="C31" s="32"/>
      <c r="D31" s="32"/>
      <c r="E31" s="32"/>
      <c r="F31" s="130"/>
      <c r="G31" s="130"/>
      <c r="H31" s="131"/>
      <c r="I31" s="136" t="s">
        <v>812</v>
      </c>
      <c r="J31" s="122" t="s">
        <v>2842</v>
      </c>
      <c r="K31" s="32" t="s">
        <v>580</v>
      </c>
      <c r="L31" s="122" t="s">
        <v>2875</v>
      </c>
      <c r="M31" s="235">
        <v>250000</v>
      </c>
      <c r="N31" s="235">
        <v>0</v>
      </c>
      <c r="O31" s="126">
        <v>50000</v>
      </c>
      <c r="P31" s="126">
        <v>50000</v>
      </c>
      <c r="Q31" t="s">
        <v>3279</v>
      </c>
    </row>
    <row r="32" spans="1:17" ht="15.6" customHeight="1">
      <c r="A32" s="160"/>
      <c r="B32" s="160"/>
      <c r="C32" s="32"/>
      <c r="D32" s="32"/>
      <c r="E32" s="32"/>
      <c r="F32" s="32"/>
      <c r="G32" s="32"/>
      <c r="H32" s="32"/>
      <c r="I32" s="205" t="s">
        <v>813</v>
      </c>
      <c r="J32" s="122" t="s">
        <v>3027</v>
      </c>
      <c r="K32" s="192" t="s">
        <v>548</v>
      </c>
      <c r="L32" s="122" t="s">
        <v>3028</v>
      </c>
      <c r="M32" s="235">
        <v>200000</v>
      </c>
      <c r="N32" s="235">
        <v>0</v>
      </c>
      <c r="O32" s="126">
        <v>100000</v>
      </c>
      <c r="P32" s="126">
        <v>100000</v>
      </c>
      <c r="Q32" t="s">
        <v>3279</v>
      </c>
    </row>
    <row r="33" spans="1:17" ht="15">
      <c r="A33" s="160"/>
      <c r="B33" s="160"/>
      <c r="C33" s="32"/>
      <c r="D33" s="32"/>
      <c r="E33" s="32"/>
      <c r="F33" s="32"/>
      <c r="G33" s="32"/>
      <c r="H33" s="32"/>
      <c r="I33" s="93" t="s">
        <v>814</v>
      </c>
      <c r="J33" s="122" t="s">
        <v>2844</v>
      </c>
      <c r="K33" s="32" t="s">
        <v>583</v>
      </c>
      <c r="L33" s="122" t="s">
        <v>2876</v>
      </c>
      <c r="M33" s="235">
        <v>400000</v>
      </c>
      <c r="N33" s="235">
        <v>213549</v>
      </c>
      <c r="O33" s="126">
        <v>400000</v>
      </c>
      <c r="P33" s="126">
        <v>400000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2"/>
      <c r="H34" s="32"/>
      <c r="I34" s="93" t="s">
        <v>815</v>
      </c>
      <c r="J34" s="122" t="s">
        <v>2924</v>
      </c>
      <c r="K34" s="32" t="s">
        <v>180</v>
      </c>
      <c r="L34" s="122" t="s">
        <v>180</v>
      </c>
      <c r="M34" s="235">
        <v>10000</v>
      </c>
      <c r="N34" s="235">
        <v>0</v>
      </c>
      <c r="O34" s="126">
        <v>10000</v>
      </c>
      <c r="P34" s="126">
        <v>10000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93" t="s">
        <v>816</v>
      </c>
      <c r="J35" s="122" t="s">
        <v>2964</v>
      </c>
      <c r="K35" s="32" t="s">
        <v>350</v>
      </c>
      <c r="L35" s="122" t="s">
        <v>350</v>
      </c>
      <c r="M35" s="235">
        <v>100000</v>
      </c>
      <c r="N35" s="235">
        <v>3625</v>
      </c>
      <c r="O35" s="126">
        <v>10000</v>
      </c>
      <c r="P35" s="126">
        <v>10000</v>
      </c>
      <c r="Q35" t="s">
        <v>3279</v>
      </c>
    </row>
    <row r="36" spans="1:17" ht="17.45" customHeight="1">
      <c r="A36" s="160"/>
      <c r="B36" s="160"/>
      <c r="C36" s="32"/>
      <c r="D36" s="32"/>
      <c r="E36" s="32"/>
      <c r="F36" s="32"/>
      <c r="G36" s="32"/>
      <c r="H36" s="32"/>
      <c r="I36" s="93" t="s">
        <v>817</v>
      </c>
      <c r="J36" s="122" t="s">
        <v>2965</v>
      </c>
      <c r="K36" s="93" t="s">
        <v>352</v>
      </c>
      <c r="L36" s="122" t="s">
        <v>352</v>
      </c>
      <c r="M36" s="235">
        <v>30000</v>
      </c>
      <c r="N36" s="118">
        <v>0</v>
      </c>
      <c r="O36" s="126">
        <v>10000</v>
      </c>
      <c r="P36" s="126">
        <v>10000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2"/>
      <c r="H37" s="32"/>
      <c r="I37" s="93" t="s">
        <v>818</v>
      </c>
      <c r="J37" s="122" t="s">
        <v>2988</v>
      </c>
      <c r="K37" s="122" t="s">
        <v>427</v>
      </c>
      <c r="L37" s="122" t="s">
        <v>427</v>
      </c>
      <c r="M37" s="119">
        <v>10000</v>
      </c>
      <c r="N37" s="118">
        <v>0</v>
      </c>
      <c r="O37" s="126">
        <v>10000</v>
      </c>
      <c r="P37" s="126">
        <v>10000</v>
      </c>
      <c r="Q37" t="s">
        <v>3279</v>
      </c>
    </row>
    <row r="38" spans="1:17" ht="17.45" customHeight="1">
      <c r="A38" s="160"/>
      <c r="B38" s="160"/>
      <c r="C38" s="32"/>
      <c r="D38" s="32"/>
      <c r="E38" s="32"/>
      <c r="F38" s="32"/>
      <c r="G38" s="32"/>
      <c r="H38" s="32"/>
      <c r="I38" s="93" t="s">
        <v>819</v>
      </c>
      <c r="J38" s="122" t="s">
        <v>2938</v>
      </c>
      <c r="K38" s="122" t="s">
        <v>224</v>
      </c>
      <c r="L38" s="122" t="s">
        <v>707</v>
      </c>
      <c r="M38" s="119">
        <v>10000</v>
      </c>
      <c r="N38" s="118">
        <v>0</v>
      </c>
      <c r="O38" s="126">
        <v>10000</v>
      </c>
      <c r="P38" s="126">
        <v>10000</v>
      </c>
      <c r="Q38" t="s">
        <v>3279</v>
      </c>
    </row>
    <row r="39" spans="1:17" ht="17.45" customHeight="1">
      <c r="A39" s="160"/>
      <c r="B39" s="160"/>
      <c r="C39" s="32"/>
      <c r="D39" s="32"/>
      <c r="E39" s="32"/>
      <c r="F39" s="32"/>
      <c r="G39" s="32"/>
      <c r="H39" s="32"/>
      <c r="I39" s="93"/>
      <c r="J39" s="122"/>
      <c r="K39" s="122"/>
      <c r="L39" s="122"/>
      <c r="M39" s="119"/>
      <c r="N39" s="118"/>
      <c r="O39" s="126"/>
      <c r="P39" s="126"/>
    </row>
    <row r="40" spans="1:17" ht="17.45" customHeight="1">
      <c r="A40" s="160"/>
      <c r="B40" s="160"/>
      <c r="C40" s="32"/>
      <c r="D40" s="32"/>
      <c r="E40" s="32"/>
      <c r="F40" s="32"/>
      <c r="G40" s="32"/>
      <c r="H40" s="32"/>
      <c r="I40" s="161" t="s">
        <v>111</v>
      </c>
      <c r="J40" s="161"/>
      <c r="K40" s="99" t="s">
        <v>112</v>
      </c>
      <c r="L40" s="99"/>
      <c r="M40" s="219">
        <f>SUM(M11:M39)</f>
        <v>7935000</v>
      </c>
      <c r="N40" s="219">
        <f>SUM(N11:N39)</f>
        <v>2911547</v>
      </c>
      <c r="O40" s="219">
        <f>SUM(O11:O39)</f>
        <v>4710000</v>
      </c>
      <c r="P40" s="219">
        <f>SUM(P11:P39)</f>
        <v>7120000</v>
      </c>
    </row>
    <row r="41" spans="1:17" ht="17.45" customHeight="1">
      <c r="A41" s="160"/>
      <c r="B41" s="160"/>
      <c r="C41" s="32"/>
      <c r="D41" s="32"/>
      <c r="E41" s="32"/>
      <c r="F41" s="32"/>
      <c r="G41" s="32"/>
      <c r="H41" s="32"/>
      <c r="I41" s="166"/>
      <c r="J41" s="166"/>
      <c r="K41" s="133"/>
      <c r="L41" s="133"/>
      <c r="M41" s="133"/>
      <c r="N41" s="133"/>
      <c r="O41" s="133"/>
      <c r="P41" s="133"/>
    </row>
    <row r="42" spans="1:17" ht="17.45" customHeight="1">
      <c r="A42" s="160"/>
      <c r="B42" s="160"/>
      <c r="C42" s="32"/>
      <c r="D42" s="32"/>
      <c r="E42" s="32"/>
      <c r="F42" s="32"/>
      <c r="G42" s="32"/>
      <c r="H42" s="32"/>
      <c r="I42" s="166"/>
      <c r="J42" s="616"/>
      <c r="K42" s="29"/>
      <c r="L42" s="29"/>
      <c r="M42" s="29"/>
      <c r="N42" s="32"/>
      <c r="O42" s="32"/>
      <c r="P42" s="32"/>
    </row>
    <row r="43" spans="1:17" ht="17.45" customHeight="1">
      <c r="A43" s="210"/>
      <c r="B43" s="210"/>
      <c r="C43" s="255" t="s">
        <v>201</v>
      </c>
      <c r="D43" s="255"/>
      <c r="E43" s="219">
        <f>SUM(E6:E7)</f>
        <v>150000</v>
      </c>
      <c r="F43" s="219">
        <f>SUM(F6:F7)</f>
        <v>0</v>
      </c>
      <c r="G43" s="219">
        <f>SUM(G6:G7)</f>
        <v>20000</v>
      </c>
      <c r="H43" s="219">
        <f>SUM(H6:H7)</f>
        <v>20000</v>
      </c>
      <c r="I43" s="109"/>
      <c r="J43" s="109"/>
      <c r="K43" s="289" t="s">
        <v>113</v>
      </c>
      <c r="L43" s="289"/>
      <c r="M43" s="284">
        <f>M9+M40</f>
        <v>7935000</v>
      </c>
      <c r="N43" s="284">
        <f>N9+N40</f>
        <v>2911547</v>
      </c>
      <c r="O43" s="284">
        <f>O9+O40</f>
        <v>4710000</v>
      </c>
      <c r="P43" s="284">
        <f>P9+P40</f>
        <v>7120000</v>
      </c>
    </row>
    <row r="44" spans="1:17" ht="17.45" customHeight="1">
      <c r="A44" s="4"/>
      <c r="B44" s="4"/>
      <c r="C44" s="3"/>
      <c r="D44" s="3"/>
      <c r="E44" s="3"/>
      <c r="F44" s="67"/>
      <c r="G44" s="3"/>
      <c r="H44" s="53"/>
      <c r="I44" s="83" t="s">
        <v>2186</v>
      </c>
      <c r="J44" s="613"/>
      <c r="K44" s="38"/>
      <c r="L44" s="38"/>
      <c r="M44" s="38"/>
      <c r="N44" s="80"/>
      <c r="O44" s="80"/>
      <c r="P44" s="81"/>
    </row>
    <row r="45" spans="1:17" s="3" customFormat="1" ht="17.45" customHeight="1">
      <c r="A45" s="4"/>
      <c r="B45" s="4"/>
      <c r="I45" s="77"/>
      <c r="J45" s="77"/>
      <c r="K45" s="49"/>
      <c r="L45" s="49"/>
      <c r="M45" s="49"/>
      <c r="N45" s="50"/>
      <c r="O45" s="50"/>
      <c r="P45" s="51"/>
      <c r="Q45" s="39"/>
    </row>
    <row r="46" spans="1:17" s="3" customFormat="1" ht="15">
      <c r="A46" s="4"/>
      <c r="B46" s="4"/>
      <c r="I46" s="72"/>
      <c r="J46" s="72"/>
    </row>
    <row r="47" spans="1:17" s="3" customFormat="1" ht="15">
      <c r="A47" s="4"/>
      <c r="B47" s="4"/>
      <c r="I47" s="22"/>
      <c r="J47" s="22"/>
      <c r="K47" s="53"/>
      <c r="L47" s="53"/>
      <c r="M47" s="53"/>
      <c r="N47" s="53"/>
      <c r="O47" s="53"/>
      <c r="P47" s="53"/>
    </row>
    <row r="48" spans="1:17" s="3" customFormat="1" ht="15">
      <c r="A48" s="4"/>
      <c r="B48" s="4"/>
      <c r="I48" s="73"/>
      <c r="J48" s="73"/>
      <c r="K48" s="49"/>
      <c r="L48" s="49"/>
      <c r="M48" s="49"/>
      <c r="N48" s="55"/>
      <c r="O48" s="45"/>
      <c r="P48" s="55"/>
    </row>
    <row r="49" spans="1:16" s="3" customFormat="1" ht="15">
      <c r="A49" s="4"/>
      <c r="B49" s="4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I51" s="74"/>
      <c r="J51" s="74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I52" s="74"/>
      <c r="J52" s="74"/>
      <c r="K52" s="49"/>
      <c r="L52" s="49"/>
      <c r="M52" s="49"/>
      <c r="N52" s="55"/>
      <c r="O52" s="45"/>
      <c r="P52" s="55"/>
    </row>
    <row r="53" spans="1:16" s="3" customFormat="1" ht="15">
      <c r="A53" s="4"/>
      <c r="B53" s="4"/>
      <c r="I53" s="74"/>
      <c r="J53" s="74"/>
      <c r="K53" s="49"/>
      <c r="L53" s="49"/>
      <c r="M53" s="49"/>
      <c r="N53" s="55"/>
      <c r="O53" s="45"/>
      <c r="P53" s="57"/>
    </row>
    <row r="54" spans="1:16" s="3" customFormat="1" ht="15">
      <c r="A54" s="4"/>
      <c r="B54" s="4"/>
      <c r="I54" s="49"/>
      <c r="J54" s="49"/>
      <c r="K54" s="18"/>
      <c r="L54" s="18"/>
      <c r="M54" s="18"/>
      <c r="N54" s="44"/>
      <c r="O54" s="50"/>
      <c r="P54" s="44"/>
    </row>
    <row r="55" spans="1:16" s="3" customFormat="1" ht="15">
      <c r="A55" s="4"/>
      <c r="B55" s="4"/>
      <c r="I55" s="49"/>
      <c r="J55" s="49"/>
      <c r="K55" s="18"/>
      <c r="L55" s="18"/>
      <c r="M55" s="18"/>
      <c r="N55" s="44"/>
      <c r="O55" s="50"/>
      <c r="P55" s="44"/>
    </row>
    <row r="56" spans="1:16" s="3" customFormat="1" ht="15">
      <c r="A56" s="4"/>
      <c r="B56" s="4"/>
      <c r="H56" s="39"/>
      <c r="I56" s="49"/>
      <c r="J56" s="49"/>
      <c r="K56" s="18"/>
      <c r="L56" s="18"/>
      <c r="M56" s="18"/>
      <c r="N56" s="44"/>
      <c r="O56" s="50"/>
      <c r="P56" s="44"/>
    </row>
    <row r="57" spans="1:16" s="3" customFormat="1" ht="15">
      <c r="A57" s="4"/>
      <c r="B57" s="4"/>
      <c r="I57" s="74"/>
      <c r="J57" s="74"/>
      <c r="K57" s="82"/>
      <c r="L57" s="84"/>
      <c r="M57" s="84"/>
      <c r="N57" s="58"/>
      <c r="O57" s="58"/>
      <c r="P57" s="58"/>
    </row>
    <row r="58" spans="1:16" s="3" customFormat="1" ht="15">
      <c r="A58" s="4"/>
      <c r="B58" s="4"/>
      <c r="I58" s="74"/>
      <c r="J58" s="74"/>
      <c r="K58" s="82"/>
      <c r="L58" s="84"/>
      <c r="M58" s="84"/>
      <c r="N58" s="58"/>
      <c r="O58" s="58"/>
      <c r="P58" s="58"/>
    </row>
    <row r="59" spans="1:16" s="3" customFormat="1" ht="15">
      <c r="A59" s="4"/>
      <c r="B59" s="4"/>
      <c r="I59" s="22"/>
      <c r="J59" s="22"/>
    </row>
    <row r="60" spans="1:16" s="3" customFormat="1" ht="15">
      <c r="A60" s="4"/>
      <c r="B60" s="4"/>
      <c r="I60" s="22"/>
      <c r="J60" s="22"/>
    </row>
    <row r="61" spans="1:16" s="3" customFormat="1" ht="15">
      <c r="A61" s="4"/>
      <c r="B61" s="4"/>
      <c r="I61" s="22"/>
      <c r="J61" s="22"/>
    </row>
    <row r="62" spans="1:16" s="3" customFormat="1" ht="15">
      <c r="A62" s="4"/>
      <c r="B62" s="4"/>
      <c r="I62" s="22"/>
      <c r="J62" s="22"/>
    </row>
    <row r="63" spans="1:16" s="3" customFormat="1" ht="15">
      <c r="A63" s="4"/>
      <c r="B63" s="4"/>
      <c r="I63" s="22"/>
      <c r="J63" s="22"/>
    </row>
    <row r="64" spans="1:16" s="3" customFormat="1" ht="15">
      <c r="A64" s="4"/>
      <c r="B64" s="4"/>
      <c r="I64" s="22"/>
      <c r="J64" s="22"/>
    </row>
    <row r="65" spans="1:10" s="3" customFormat="1" ht="15">
      <c r="A65" s="4"/>
      <c r="B65" s="4"/>
      <c r="I65" s="22"/>
      <c r="J65" s="22"/>
    </row>
    <row r="66" spans="1:10" s="3" customFormat="1" ht="15">
      <c r="A66" s="4"/>
      <c r="B66" s="4"/>
      <c r="I66" s="22"/>
      <c r="J66" s="22"/>
    </row>
    <row r="67" spans="1:10" s="3" customFormat="1" ht="15">
      <c r="A67" s="4"/>
      <c r="B67" s="4"/>
      <c r="I67" s="22"/>
      <c r="J67" s="22"/>
    </row>
    <row r="68" spans="1:10" s="3" customFormat="1" ht="15">
      <c r="A68" s="4"/>
      <c r="B68" s="4"/>
      <c r="I68" s="22"/>
      <c r="J68" s="22"/>
    </row>
    <row r="69" spans="1:10" s="3" customFormat="1" ht="15">
      <c r="A69" s="4"/>
      <c r="B69" s="4"/>
      <c r="I69" s="22"/>
      <c r="J69" s="22"/>
    </row>
    <row r="70" spans="1:10" s="3" customFormat="1" ht="15">
      <c r="A70" s="4"/>
      <c r="B70" s="4"/>
      <c r="I70" s="22"/>
      <c r="J70" s="22"/>
    </row>
    <row r="71" spans="1:10" s="3" customFormat="1" ht="15">
      <c r="A71" s="4"/>
      <c r="B71" s="4"/>
      <c r="I71" s="22"/>
      <c r="J71" s="22"/>
    </row>
    <row r="72" spans="1:10" s="3" customFormat="1" ht="15">
      <c r="A72" s="4"/>
      <c r="B72" s="4"/>
      <c r="I72" s="22"/>
      <c r="J72" s="22"/>
    </row>
    <row r="73" spans="1:10" s="3" customFormat="1" ht="15">
      <c r="A73" s="4"/>
      <c r="B73" s="4"/>
      <c r="I73" s="22"/>
      <c r="J73" s="22"/>
    </row>
    <row r="74" spans="1:10" s="3" customFormat="1" ht="15">
      <c r="A74" s="4"/>
      <c r="B74" s="4"/>
      <c r="I74" s="22"/>
      <c r="J74" s="22"/>
    </row>
    <row r="75" spans="1:10" s="3" customFormat="1" ht="15">
      <c r="A75" s="4"/>
      <c r="B75" s="4"/>
      <c r="I75" s="22"/>
      <c r="J75" s="22"/>
    </row>
    <row r="76" spans="1:10" s="3" customFormat="1" ht="15">
      <c r="A76" s="4"/>
      <c r="B76" s="4"/>
      <c r="I76" s="22"/>
      <c r="J76" s="22"/>
    </row>
    <row r="77" spans="1:10" s="3" customFormat="1" ht="15">
      <c r="A77" s="4"/>
      <c r="B77" s="4"/>
      <c r="I77" s="22"/>
      <c r="J77" s="22"/>
    </row>
    <row r="78" spans="1:10" s="3" customFormat="1" ht="15">
      <c r="A78" s="4"/>
      <c r="B78" s="4"/>
      <c r="I78" s="22"/>
      <c r="J78" s="22"/>
    </row>
    <row r="79" spans="1:10" s="3" customFormat="1" ht="15">
      <c r="A79" s="4"/>
      <c r="B79" s="4"/>
      <c r="I79" s="22"/>
      <c r="J79" s="22"/>
    </row>
    <row r="80" spans="1:10" s="3" customFormat="1" ht="15">
      <c r="A80" s="4"/>
      <c r="B80" s="4"/>
      <c r="I80" s="22"/>
      <c r="J80" s="22"/>
    </row>
    <row r="81" spans="1:16" s="3" customFormat="1" ht="15">
      <c r="A81" s="4"/>
      <c r="B81" s="4"/>
      <c r="I81" s="22"/>
      <c r="J81" s="22"/>
    </row>
    <row r="82" spans="1:16" s="3" customFormat="1" ht="15">
      <c r="A82" s="4"/>
      <c r="B82" s="4"/>
      <c r="I82" s="22"/>
      <c r="J82" s="22"/>
    </row>
    <row r="83" spans="1:16" s="3" customFormat="1" ht="15">
      <c r="A83" s="4"/>
      <c r="B83" s="4"/>
      <c r="I83" s="22"/>
      <c r="J83" s="22"/>
    </row>
    <row r="84" spans="1:16" s="3" customFormat="1" ht="15">
      <c r="A84" s="4"/>
      <c r="B84" s="4"/>
      <c r="I84" s="22"/>
      <c r="J84" s="22"/>
    </row>
    <row r="85" spans="1:16" s="3" customFormat="1" ht="15">
      <c r="A85" s="4"/>
      <c r="B85" s="4"/>
      <c r="I85" s="22"/>
      <c r="J85" s="22"/>
    </row>
    <row r="86" spans="1:16" s="3" customFormat="1" ht="15">
      <c r="A86" s="4"/>
      <c r="B86" s="4"/>
      <c r="I86" s="22"/>
      <c r="J86" s="22"/>
    </row>
    <row r="87" spans="1:16" s="3" customFormat="1" ht="15">
      <c r="A87" s="4"/>
      <c r="B87" s="4"/>
      <c r="I87" s="22"/>
      <c r="J87" s="22"/>
    </row>
    <row r="88" spans="1:16" s="3" customFormat="1" ht="15">
      <c r="A88" s="4"/>
      <c r="B88" s="4"/>
      <c r="I88" s="22"/>
      <c r="J88" s="22"/>
    </row>
    <row r="89" spans="1:16" s="3" customFormat="1" ht="15">
      <c r="A89" s="4"/>
      <c r="B89" s="4"/>
      <c r="I89" s="22"/>
      <c r="J89" s="22"/>
    </row>
    <row r="90" spans="1:16" s="3" customFormat="1" ht="15">
      <c r="A90" s="4"/>
      <c r="B90" s="4"/>
      <c r="I90" s="22"/>
      <c r="J90" s="22"/>
    </row>
    <row r="91" spans="1:16" s="3" customFormat="1" ht="15">
      <c r="A91" s="4"/>
      <c r="B91" s="4"/>
      <c r="I91" s="22"/>
      <c r="J91" s="22"/>
    </row>
    <row r="92" spans="1:16" s="3" customFormat="1" ht="15">
      <c r="A92" s="62"/>
      <c r="B92" s="62"/>
      <c r="C92" s="19" t="s">
        <v>2187</v>
      </c>
      <c r="D92" s="19"/>
      <c r="E92" s="19"/>
      <c r="F92" s="59"/>
      <c r="G92" s="59"/>
      <c r="H92" s="60"/>
      <c r="I92" s="22"/>
      <c r="J92" s="22"/>
      <c r="K92" s="82"/>
      <c r="L92" s="84"/>
      <c r="M92" s="84"/>
      <c r="N92" s="58"/>
      <c r="O92" s="58"/>
      <c r="P92" s="58"/>
    </row>
    <row r="93" spans="1:16" s="3" customFormat="1" ht="15">
      <c r="A93" s="4"/>
      <c r="B93" s="4"/>
      <c r="I93" s="83"/>
      <c r="J93" s="613"/>
    </row>
    <row r="94" spans="1:16" s="3" customFormat="1" ht="15">
      <c r="A94" s="4"/>
      <c r="B94" s="4"/>
      <c r="I94" s="22"/>
      <c r="J94" s="22"/>
    </row>
    <row r="95" spans="1:16" s="3" customFormat="1" ht="15">
      <c r="A95" s="4"/>
      <c r="B95" s="4"/>
      <c r="I95" s="22"/>
      <c r="J95" s="22"/>
    </row>
    <row r="96" spans="1:16" s="3" customFormat="1" ht="15">
      <c r="A96" s="4"/>
      <c r="B96" s="4"/>
      <c r="I96" s="22"/>
      <c r="J96" s="22"/>
    </row>
    <row r="97" spans="1:10" s="3" customFormat="1" ht="15">
      <c r="A97" s="4"/>
      <c r="B97" s="4"/>
      <c r="I97" s="22"/>
      <c r="J97" s="22"/>
    </row>
    <row r="98" spans="1:10" s="3" customFormat="1" ht="15">
      <c r="A98" s="4"/>
      <c r="B98" s="4"/>
      <c r="I98" s="22"/>
      <c r="J98" s="22"/>
    </row>
    <row r="99" spans="1:10" s="3" customFormat="1" ht="15">
      <c r="A99" s="4"/>
      <c r="B99" s="4"/>
      <c r="I99" s="22"/>
      <c r="J99" s="22"/>
    </row>
    <row r="100" spans="1:10" s="3" customFormat="1" ht="15">
      <c r="A100" s="4"/>
      <c r="B100" s="4"/>
      <c r="I100" s="22"/>
      <c r="J100" s="22"/>
    </row>
    <row r="101" spans="1:10" s="3" customFormat="1" ht="15">
      <c r="A101" s="4"/>
      <c r="B101" s="4"/>
      <c r="I101" s="22"/>
      <c r="J101" s="22"/>
    </row>
    <row r="102" spans="1:10" s="3" customFormat="1" ht="15">
      <c r="A102" s="4"/>
      <c r="B102" s="4"/>
      <c r="I102" s="22"/>
      <c r="J102" s="22"/>
    </row>
    <row r="103" spans="1:10" s="3" customFormat="1" ht="15">
      <c r="A103" s="4"/>
      <c r="B103" s="4"/>
      <c r="I103" s="22"/>
      <c r="J103" s="22"/>
    </row>
    <row r="104" spans="1:10" s="3" customFormat="1" ht="15">
      <c r="A104" s="4"/>
      <c r="B104" s="4"/>
      <c r="I104" s="22"/>
      <c r="J104" s="22"/>
    </row>
    <row r="105" spans="1:10" s="3" customFormat="1" ht="15">
      <c r="A105" s="4"/>
      <c r="B105" s="4"/>
      <c r="I105" s="22"/>
      <c r="J105" s="22"/>
    </row>
    <row r="106" spans="1:10" s="3" customFormat="1" ht="15">
      <c r="A106" s="4"/>
      <c r="B106" s="4"/>
      <c r="I106" s="22"/>
      <c r="J106" s="22"/>
    </row>
    <row r="107" spans="1:10" s="3" customFormat="1" ht="15">
      <c r="A107" s="4"/>
      <c r="B107" s="4"/>
      <c r="I107" s="22"/>
      <c r="J107" s="22"/>
    </row>
    <row r="108" spans="1:10" s="3" customFormat="1" ht="15">
      <c r="A108" s="4"/>
      <c r="B108" s="4"/>
      <c r="I108" s="22"/>
      <c r="J108" s="22"/>
    </row>
    <row r="109" spans="1:10" s="3" customFormat="1" ht="15">
      <c r="A109" s="4"/>
      <c r="B109" s="4"/>
      <c r="I109" s="22"/>
      <c r="J109" s="22"/>
    </row>
    <row r="110" spans="1:10" s="3" customFormat="1" ht="15">
      <c r="A110" s="4"/>
      <c r="B110" s="4"/>
      <c r="I110" s="22"/>
      <c r="J110" s="22"/>
    </row>
    <row r="111" spans="1:10" s="3" customFormat="1" ht="15">
      <c r="A111" s="4"/>
      <c r="B111" s="4"/>
      <c r="I111" s="22"/>
      <c r="J111" s="22"/>
    </row>
    <row r="112" spans="1:10" s="3" customFormat="1" ht="15">
      <c r="A112" s="4"/>
      <c r="B112" s="4"/>
      <c r="I112" s="22"/>
      <c r="J112" s="22"/>
    </row>
    <row r="113" spans="1:10" s="3" customFormat="1" ht="15">
      <c r="A113" s="4"/>
      <c r="B113" s="4"/>
      <c r="I113" s="22"/>
      <c r="J113" s="22"/>
    </row>
    <row r="114" spans="1:10" s="3" customFormat="1" ht="15">
      <c r="A114" s="4"/>
      <c r="B114" s="4"/>
      <c r="I114" s="22"/>
      <c r="J114" s="22"/>
    </row>
    <row r="115" spans="1:10" s="3" customFormat="1" ht="15">
      <c r="A115" s="4"/>
      <c r="B115" s="4"/>
      <c r="I115" s="22"/>
      <c r="J115" s="22"/>
    </row>
    <row r="116" spans="1:10" s="3" customFormat="1" ht="15">
      <c r="A116" s="4"/>
      <c r="B116" s="4"/>
      <c r="I116" s="22"/>
      <c r="J116" s="22"/>
    </row>
    <row r="117" spans="1:10" s="3" customFormat="1" ht="15">
      <c r="A117" s="4"/>
      <c r="B117" s="4"/>
      <c r="I117" s="22"/>
      <c r="J117" s="22"/>
    </row>
    <row r="118" spans="1:10" s="3" customFormat="1" ht="15">
      <c r="A118" s="4"/>
      <c r="B118" s="4"/>
      <c r="I118" s="22"/>
      <c r="J118" s="22"/>
    </row>
    <row r="119" spans="1:10" s="3" customFormat="1" ht="15">
      <c r="A119" s="4"/>
      <c r="B119" s="4"/>
      <c r="I119" s="22"/>
      <c r="J119" s="22"/>
    </row>
    <row r="120" spans="1:10" s="3" customFormat="1" ht="15">
      <c r="A120" s="4"/>
      <c r="B120" s="4"/>
      <c r="I120" s="22"/>
      <c r="J120" s="22"/>
    </row>
    <row r="121" spans="1:10" s="3" customFormat="1" ht="15">
      <c r="A121" s="4"/>
      <c r="B121" s="4"/>
      <c r="I121" s="22"/>
      <c r="J121" s="22"/>
    </row>
    <row r="122" spans="1:10" s="3" customFormat="1" ht="15">
      <c r="A122" s="4"/>
      <c r="B122" s="4"/>
      <c r="I122" s="22"/>
      <c r="J122" s="22"/>
    </row>
    <row r="123" spans="1:10" s="3" customFormat="1" ht="15">
      <c r="A123" s="4"/>
      <c r="B123" s="4"/>
      <c r="I123" s="22"/>
      <c r="J123" s="22"/>
    </row>
    <row r="124" spans="1:10" s="3" customFormat="1" ht="15">
      <c r="A124" s="4"/>
      <c r="B124" s="4"/>
      <c r="I124" s="22"/>
      <c r="J124" s="22"/>
    </row>
    <row r="125" spans="1:10" s="3" customFormat="1" ht="15">
      <c r="A125" s="4"/>
      <c r="B125" s="4"/>
      <c r="I125" s="22"/>
      <c r="J125" s="22"/>
    </row>
    <row r="126" spans="1:10" s="3" customFormat="1" ht="15">
      <c r="A126" s="4"/>
      <c r="B126" s="4"/>
      <c r="I126" s="22"/>
      <c r="J126" s="22"/>
    </row>
    <row r="127" spans="1:10" s="3" customFormat="1" ht="15">
      <c r="A127" s="4"/>
      <c r="B127" s="4"/>
      <c r="I127" s="22"/>
      <c r="J127" s="22"/>
    </row>
    <row r="128" spans="1:10" s="3" customFormat="1" ht="15">
      <c r="A128" s="4"/>
      <c r="B128" s="4"/>
      <c r="I128" s="22"/>
      <c r="J128" s="22"/>
    </row>
    <row r="129" spans="1:10" s="3" customFormat="1" ht="15">
      <c r="A129" s="4"/>
      <c r="B129" s="4"/>
      <c r="I129" s="22"/>
      <c r="J129" s="22"/>
    </row>
    <row r="130" spans="1:10" s="3" customFormat="1" ht="15">
      <c r="A130" s="4"/>
      <c r="B130" s="4"/>
      <c r="I130" s="22"/>
      <c r="J130" s="22"/>
    </row>
    <row r="131" spans="1:10" s="3" customFormat="1" ht="15">
      <c r="A131" s="4"/>
      <c r="B131" s="4"/>
      <c r="I131" s="22"/>
      <c r="J131" s="22"/>
    </row>
    <row r="132" spans="1:10" s="3" customFormat="1" ht="15">
      <c r="A132" s="4"/>
      <c r="B132" s="4"/>
      <c r="I132" s="22"/>
      <c r="J132" s="22"/>
    </row>
    <row r="133" spans="1:10" s="3" customFormat="1" ht="15">
      <c r="A133" s="4"/>
      <c r="B133" s="4"/>
      <c r="I133" s="22"/>
      <c r="J133" s="22"/>
    </row>
    <row r="134" spans="1:10" s="3" customFormat="1" ht="15">
      <c r="A134" s="4"/>
      <c r="B134" s="4"/>
      <c r="I134" s="22"/>
      <c r="J134" s="22"/>
    </row>
    <row r="135" spans="1:10" s="3" customFormat="1" ht="15">
      <c r="A135" s="4"/>
      <c r="B135" s="4"/>
      <c r="I135" s="22"/>
      <c r="J135" s="22"/>
    </row>
    <row r="136" spans="1:10" s="3" customFormat="1" ht="15">
      <c r="A136" s="4"/>
      <c r="B136" s="4"/>
      <c r="I136" s="22"/>
      <c r="J136" s="22"/>
    </row>
    <row r="137" spans="1:10" s="3" customFormat="1" ht="15">
      <c r="A137" s="4"/>
      <c r="B137" s="4"/>
      <c r="I137" s="22"/>
      <c r="J137" s="22"/>
    </row>
    <row r="138" spans="1:10" s="3" customFormat="1" ht="15">
      <c r="A138" s="4"/>
      <c r="B138" s="4"/>
      <c r="I138" s="22"/>
      <c r="J138" s="22"/>
    </row>
    <row r="139" spans="1:10" s="3" customFormat="1" ht="15">
      <c r="A139" s="4"/>
      <c r="B139" s="4"/>
      <c r="I139" s="22"/>
      <c r="J139" s="22"/>
    </row>
    <row r="140" spans="1:10" s="3" customFormat="1" ht="15">
      <c r="A140" s="4"/>
      <c r="B140" s="4"/>
      <c r="I140" s="22"/>
      <c r="J140" s="22"/>
    </row>
    <row r="141" spans="1:10" s="3" customFormat="1" ht="15">
      <c r="A141" s="4"/>
      <c r="B141" s="4"/>
      <c r="I141" s="22"/>
      <c r="J141" s="22"/>
    </row>
    <row r="142" spans="1:10" s="3" customFormat="1" ht="15">
      <c r="A142" s="4"/>
      <c r="B142" s="4"/>
      <c r="I142" s="22"/>
      <c r="J142" s="22"/>
    </row>
    <row r="143" spans="1:10" s="3" customFormat="1" ht="15">
      <c r="A143" s="4"/>
      <c r="B143" s="4"/>
      <c r="I143" s="22"/>
      <c r="J143" s="22"/>
    </row>
  </sheetData>
  <mergeCells count="8">
    <mergeCell ref="I1:P1"/>
    <mergeCell ref="I2:P2"/>
    <mergeCell ref="A3:F3"/>
    <mergeCell ref="G3:H3"/>
    <mergeCell ref="I3:N3"/>
    <mergeCell ref="A1:H1"/>
    <mergeCell ref="A2:H2"/>
    <mergeCell ref="O3:P3"/>
  </mergeCells>
  <pageMargins left="0.78740157480314965" right="0.55118110236220474" top="0.55118110236220474" bottom="0.55118110236220474" header="0.31496062992125984" footer="0.31496062992125984"/>
  <pageSetup paperSize="9" firstPageNumber="4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Q145"/>
  <sheetViews>
    <sheetView topLeftCell="E1" zoomScale="115" zoomScaleNormal="115" workbookViewId="0">
      <selection activeCell="N4" sqref="N4"/>
    </sheetView>
  </sheetViews>
  <sheetFormatPr defaultRowHeight="17.45" customHeight="1"/>
  <cols>
    <col min="1" max="2" width="7.28515625" style="2" customWidth="1"/>
    <col min="3" max="3" width="22.28515625" customWidth="1"/>
    <col min="4" max="4" width="17.28515625" customWidth="1"/>
    <col min="5" max="5" width="9.7109375" customWidth="1"/>
    <col min="6" max="6" width="10.7109375" customWidth="1"/>
    <col min="7" max="7" width="10.5703125" customWidth="1"/>
    <col min="8" max="8" width="7.7109375" customWidth="1"/>
    <col min="9" max="10" width="7.42578125" style="21" customWidth="1"/>
    <col min="11" max="11" width="28.28515625" customWidth="1"/>
    <col min="12" max="12" width="32.28515625" customWidth="1"/>
    <col min="13" max="13" width="12.7109375" customWidth="1"/>
    <col min="14" max="14" width="11.7109375" customWidth="1"/>
    <col min="15" max="15" width="11.140625" style="107" customWidth="1"/>
    <col min="16" max="16" width="11.5703125" customWidth="1"/>
  </cols>
  <sheetData>
    <row r="1" spans="1:17" ht="17.25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75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59.2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  <c r="Q4" s="15"/>
    </row>
    <row r="5" spans="1:17" ht="24">
      <c r="A5" s="41" t="s">
        <v>820</v>
      </c>
      <c r="B5" s="41"/>
      <c r="C5" s="224" t="s">
        <v>821</v>
      </c>
      <c r="D5" s="224"/>
      <c r="E5" s="224"/>
      <c r="F5" s="224"/>
      <c r="G5" s="224"/>
      <c r="H5" s="191"/>
      <c r="I5" s="196" t="s">
        <v>824</v>
      </c>
      <c r="J5" s="196"/>
      <c r="K5" s="196" t="s">
        <v>825</v>
      </c>
      <c r="L5" s="196"/>
      <c r="M5" s="152"/>
      <c r="N5" s="196"/>
      <c r="O5" s="196"/>
      <c r="P5" s="196"/>
      <c r="Q5" s="15"/>
    </row>
    <row r="6" spans="1:17" ht="24">
      <c r="A6" s="122" t="s">
        <v>822</v>
      </c>
      <c r="B6" s="122" t="s">
        <v>2798</v>
      </c>
      <c r="C6" s="129" t="s">
        <v>116</v>
      </c>
      <c r="D6" s="122" t="s">
        <v>12</v>
      </c>
      <c r="E6" s="134">
        <v>50000</v>
      </c>
      <c r="F6" s="235">
        <v>240</v>
      </c>
      <c r="G6" s="206">
        <v>10000</v>
      </c>
      <c r="H6" s="206">
        <v>10000</v>
      </c>
      <c r="I6" s="205" t="s">
        <v>826</v>
      </c>
      <c r="J6" s="122" t="s">
        <v>2815</v>
      </c>
      <c r="K6" s="192" t="s">
        <v>32</v>
      </c>
      <c r="L6" s="122" t="s">
        <v>2853</v>
      </c>
      <c r="M6" s="134">
        <v>0</v>
      </c>
      <c r="N6" s="235">
        <v>0</v>
      </c>
      <c r="O6" s="126">
        <v>0</v>
      </c>
      <c r="P6" s="126">
        <v>0</v>
      </c>
      <c r="Q6" s="15" t="s">
        <v>3278</v>
      </c>
    </row>
    <row r="7" spans="1:17" ht="15">
      <c r="A7" s="122" t="s">
        <v>823</v>
      </c>
      <c r="B7" s="122" t="s">
        <v>2929</v>
      </c>
      <c r="C7" s="129" t="s">
        <v>554</v>
      </c>
      <c r="D7" s="122" t="s">
        <v>554</v>
      </c>
      <c r="E7" s="134">
        <v>100000</v>
      </c>
      <c r="F7" s="235">
        <v>0</v>
      </c>
      <c r="G7" s="206">
        <v>10000</v>
      </c>
      <c r="H7" s="206">
        <v>10000</v>
      </c>
      <c r="I7" s="205" t="s">
        <v>827</v>
      </c>
      <c r="J7" s="122" t="s">
        <v>2816</v>
      </c>
      <c r="K7" s="192" t="s">
        <v>34</v>
      </c>
      <c r="L7" s="122" t="s">
        <v>2854</v>
      </c>
      <c r="M7" s="134">
        <v>0</v>
      </c>
      <c r="N7" s="235">
        <v>0</v>
      </c>
      <c r="O7" s="126">
        <v>0</v>
      </c>
      <c r="P7" s="126">
        <v>0</v>
      </c>
      <c r="Q7" s="15" t="s">
        <v>3278</v>
      </c>
    </row>
    <row r="8" spans="1:17" ht="24">
      <c r="A8" s="238"/>
      <c r="B8" s="238"/>
      <c r="C8" s="129"/>
      <c r="D8" s="129"/>
      <c r="E8" s="129"/>
      <c r="F8" s="235"/>
      <c r="G8" s="206"/>
      <c r="H8" s="134"/>
      <c r="I8" s="205" t="s">
        <v>828</v>
      </c>
      <c r="J8" s="122" t="s">
        <v>2817</v>
      </c>
      <c r="K8" s="192" t="s">
        <v>600</v>
      </c>
      <c r="L8" s="122" t="s">
        <v>2855</v>
      </c>
      <c r="M8" s="134">
        <v>0</v>
      </c>
      <c r="N8" s="235">
        <v>0</v>
      </c>
      <c r="O8" s="126">
        <v>0</v>
      </c>
      <c r="P8" s="126">
        <v>0</v>
      </c>
      <c r="Q8" s="15" t="s">
        <v>3278</v>
      </c>
    </row>
    <row r="9" spans="1:17" ht="15">
      <c r="A9" s="160"/>
      <c r="B9" s="160"/>
      <c r="C9" s="32"/>
      <c r="D9" s="32"/>
      <c r="E9" s="32"/>
      <c r="F9" s="32"/>
      <c r="G9" s="32"/>
      <c r="H9" s="32"/>
      <c r="I9" s="112" t="s">
        <v>43</v>
      </c>
      <c r="J9" s="112"/>
      <c r="K9" s="193" t="s">
        <v>677</v>
      </c>
      <c r="L9" s="193"/>
      <c r="M9" s="211">
        <f>SUM(M6:M8)</f>
        <v>0</v>
      </c>
      <c r="N9" s="239">
        <v>0</v>
      </c>
      <c r="O9" s="239">
        <v>0</v>
      </c>
      <c r="P9" s="239">
        <v>0</v>
      </c>
      <c r="Q9" s="15"/>
    </row>
    <row r="10" spans="1:17" ht="15">
      <c r="A10" s="238"/>
      <c r="B10" s="238"/>
      <c r="C10" s="32"/>
      <c r="D10" s="32"/>
      <c r="E10" s="32"/>
      <c r="F10" s="32"/>
      <c r="G10" s="32"/>
      <c r="H10" s="32"/>
      <c r="I10" s="151"/>
      <c r="J10" s="151"/>
      <c r="K10" s="204" t="s">
        <v>792</v>
      </c>
      <c r="L10" s="204"/>
      <c r="M10" s="152"/>
      <c r="N10" s="266"/>
      <c r="O10" s="266"/>
      <c r="P10" s="266"/>
      <c r="Q10" s="15"/>
    </row>
    <row r="11" spans="1:17" ht="15">
      <c r="A11" s="184"/>
      <c r="B11" s="184"/>
      <c r="C11" s="154"/>
      <c r="D11" s="154"/>
      <c r="E11" s="154"/>
      <c r="F11" s="123"/>
      <c r="G11" s="123"/>
      <c r="H11" s="123"/>
      <c r="I11" s="205" t="s">
        <v>829</v>
      </c>
      <c r="J11" s="122" t="s">
        <v>2821</v>
      </c>
      <c r="K11" s="192" t="s">
        <v>46</v>
      </c>
      <c r="L11" s="122" t="s">
        <v>2858</v>
      </c>
      <c r="M11" s="123">
        <v>3990000</v>
      </c>
      <c r="N11" s="123">
        <v>3070812</v>
      </c>
      <c r="O11" s="126">
        <v>4300000</v>
      </c>
      <c r="P11" s="126">
        <v>5160000</v>
      </c>
      <c r="Q11" t="s">
        <v>3279</v>
      </c>
    </row>
    <row r="12" spans="1:17" ht="15">
      <c r="A12" s="184"/>
      <c r="B12" s="184"/>
      <c r="C12" s="154"/>
      <c r="D12" s="154"/>
      <c r="E12" s="154"/>
      <c r="F12" s="123"/>
      <c r="G12" s="123"/>
      <c r="H12" s="123"/>
      <c r="I12" s="93" t="s">
        <v>2582</v>
      </c>
      <c r="J12" s="122" t="s">
        <v>3053</v>
      </c>
      <c r="K12" s="122" t="s">
        <v>110</v>
      </c>
      <c r="L12" s="122" t="s">
        <v>3054</v>
      </c>
      <c r="M12" s="119">
        <v>1870000</v>
      </c>
      <c r="N12" s="118">
        <v>0</v>
      </c>
      <c r="O12" s="126">
        <v>0</v>
      </c>
      <c r="P12" s="126">
        <v>1870000</v>
      </c>
      <c r="Q12" t="s">
        <v>3279</v>
      </c>
    </row>
    <row r="13" spans="1:17" ht="15">
      <c r="A13" s="184"/>
      <c r="B13" s="184"/>
      <c r="C13" s="154"/>
      <c r="D13" s="154"/>
      <c r="E13" s="154"/>
      <c r="F13" s="123"/>
      <c r="G13" s="123"/>
      <c r="H13" s="123"/>
      <c r="I13" s="205" t="s">
        <v>830</v>
      </c>
      <c r="J13" s="122" t="s">
        <v>2823</v>
      </c>
      <c r="K13" s="192" t="s">
        <v>50</v>
      </c>
      <c r="L13" s="122" t="s">
        <v>2859</v>
      </c>
      <c r="M13" s="134">
        <v>250000</v>
      </c>
      <c r="N13" s="235">
        <v>36326</v>
      </c>
      <c r="O13" s="126">
        <v>60000</v>
      </c>
      <c r="P13" s="126">
        <v>50000</v>
      </c>
      <c r="Q13" t="s">
        <v>3279</v>
      </c>
    </row>
    <row r="14" spans="1:17" ht="15">
      <c r="A14" s="184"/>
      <c r="B14" s="184"/>
      <c r="C14" s="254"/>
      <c r="D14" s="254"/>
      <c r="E14" s="254"/>
      <c r="F14" s="242"/>
      <c r="G14" s="242"/>
      <c r="H14" s="123"/>
      <c r="I14" s="205" t="s">
        <v>831</v>
      </c>
      <c r="J14" s="122" t="s">
        <v>2824</v>
      </c>
      <c r="K14" s="192" t="s">
        <v>52</v>
      </c>
      <c r="L14" s="122" t="s">
        <v>2860</v>
      </c>
      <c r="M14" s="134">
        <v>200000</v>
      </c>
      <c r="N14" s="235">
        <v>24756</v>
      </c>
      <c r="O14" s="126">
        <v>40000</v>
      </c>
      <c r="P14" s="126">
        <v>40000</v>
      </c>
      <c r="Q14" t="s">
        <v>3279</v>
      </c>
    </row>
    <row r="15" spans="1:17" ht="24">
      <c r="A15" s="186"/>
      <c r="B15" s="186"/>
      <c r="C15" s="158"/>
      <c r="D15" s="158"/>
      <c r="E15" s="158"/>
      <c r="F15" s="123"/>
      <c r="G15" s="123"/>
      <c r="H15" s="123"/>
      <c r="I15" s="205" t="s">
        <v>832</v>
      </c>
      <c r="J15" s="122" t="s">
        <v>2825</v>
      </c>
      <c r="K15" s="192" t="s">
        <v>54</v>
      </c>
      <c r="L15" s="122" t="s">
        <v>2861</v>
      </c>
      <c r="M15" s="134">
        <v>10000</v>
      </c>
      <c r="N15" s="235">
        <v>0</v>
      </c>
      <c r="O15" s="126">
        <v>10000</v>
      </c>
      <c r="P15" s="126">
        <v>10000</v>
      </c>
      <c r="Q15" t="s">
        <v>3279</v>
      </c>
    </row>
    <row r="16" spans="1:17" ht="24">
      <c r="A16" s="184"/>
      <c r="B16" s="184"/>
      <c r="C16" s="154"/>
      <c r="D16" s="154"/>
      <c r="E16" s="154"/>
      <c r="F16" s="123"/>
      <c r="G16" s="123"/>
      <c r="H16" s="123"/>
      <c r="I16" s="205" t="s">
        <v>833</v>
      </c>
      <c r="J16" s="122" t="s">
        <v>2826</v>
      </c>
      <c r="K16" s="192" t="s">
        <v>56</v>
      </c>
      <c r="L16" s="122" t="s">
        <v>2862</v>
      </c>
      <c r="M16" s="134">
        <v>50000</v>
      </c>
      <c r="N16" s="235">
        <v>31635</v>
      </c>
      <c r="O16" s="126">
        <v>50000</v>
      </c>
      <c r="P16" s="126">
        <v>50000</v>
      </c>
      <c r="Q16" t="s">
        <v>3279</v>
      </c>
    </row>
    <row r="17" spans="1:17" ht="24">
      <c r="A17" s="184"/>
      <c r="B17" s="184"/>
      <c r="C17" s="154"/>
      <c r="D17" s="154"/>
      <c r="E17" s="154"/>
      <c r="F17" s="123"/>
      <c r="G17" s="123"/>
      <c r="H17" s="123"/>
      <c r="I17" s="205" t="s">
        <v>834</v>
      </c>
      <c r="J17" s="122" t="s">
        <v>2827</v>
      </c>
      <c r="K17" s="192" t="s">
        <v>210</v>
      </c>
      <c r="L17" s="122" t="s">
        <v>2863</v>
      </c>
      <c r="M17" s="134">
        <v>10000</v>
      </c>
      <c r="N17" s="235">
        <v>0</v>
      </c>
      <c r="O17" s="126">
        <v>10000</v>
      </c>
      <c r="P17" s="126">
        <v>10000</v>
      </c>
      <c r="Q17" t="s">
        <v>3279</v>
      </c>
    </row>
    <row r="18" spans="1:17" ht="24">
      <c r="A18" s="159"/>
      <c r="B18" s="159"/>
      <c r="C18" s="118"/>
      <c r="D18" s="118"/>
      <c r="E18" s="118"/>
      <c r="F18" s="118"/>
      <c r="G18" s="118"/>
      <c r="H18" s="126"/>
      <c r="I18" s="205" t="s">
        <v>835</v>
      </c>
      <c r="J18" s="122" t="s">
        <v>2828</v>
      </c>
      <c r="K18" s="192" t="s">
        <v>60</v>
      </c>
      <c r="L18" s="122" t="s">
        <v>2864</v>
      </c>
      <c r="M18" s="134">
        <v>50000</v>
      </c>
      <c r="N18" s="235">
        <v>14341</v>
      </c>
      <c r="O18" s="126">
        <v>20000</v>
      </c>
      <c r="P18" s="126">
        <v>20000</v>
      </c>
      <c r="Q18" t="s">
        <v>3279</v>
      </c>
    </row>
    <row r="19" spans="1:17" ht="24">
      <c r="A19" s="159"/>
      <c r="B19" s="159"/>
      <c r="C19" s="118"/>
      <c r="D19" s="118"/>
      <c r="E19" s="118"/>
      <c r="F19" s="118"/>
      <c r="G19" s="118"/>
      <c r="H19" s="126"/>
      <c r="I19" s="205" t="s">
        <v>836</v>
      </c>
      <c r="J19" s="122" t="s">
        <v>2974</v>
      </c>
      <c r="K19" s="192" t="s">
        <v>212</v>
      </c>
      <c r="L19" s="122" t="s">
        <v>2975</v>
      </c>
      <c r="M19" s="134">
        <v>10000</v>
      </c>
      <c r="N19" s="235">
        <v>7522</v>
      </c>
      <c r="O19" s="126">
        <v>10000</v>
      </c>
      <c r="P19" s="126">
        <v>10000</v>
      </c>
      <c r="Q19" t="s">
        <v>3279</v>
      </c>
    </row>
    <row r="20" spans="1:17" ht="24">
      <c r="A20" s="128"/>
      <c r="B20" s="128"/>
      <c r="C20" s="129"/>
      <c r="D20" s="129"/>
      <c r="E20" s="129"/>
      <c r="F20" s="123"/>
      <c r="G20" s="118"/>
      <c r="H20" s="123"/>
      <c r="I20" s="205" t="s">
        <v>837</v>
      </c>
      <c r="J20" s="122" t="s">
        <v>2829</v>
      </c>
      <c r="K20" s="192" t="s">
        <v>62</v>
      </c>
      <c r="L20" s="122" t="s">
        <v>2865</v>
      </c>
      <c r="M20" s="134">
        <v>10000</v>
      </c>
      <c r="N20" s="235">
        <v>9720</v>
      </c>
      <c r="O20" s="126">
        <v>20000</v>
      </c>
      <c r="P20" s="126">
        <v>20000</v>
      </c>
      <c r="Q20" t="s">
        <v>3279</v>
      </c>
    </row>
    <row r="21" spans="1:17" ht="24">
      <c r="A21" s="128"/>
      <c r="B21" s="128"/>
      <c r="C21" s="129"/>
      <c r="D21" s="129"/>
      <c r="E21" s="129"/>
      <c r="F21" s="123"/>
      <c r="G21" s="118"/>
      <c r="H21" s="123"/>
      <c r="I21" s="205" t="s">
        <v>838</v>
      </c>
      <c r="J21" s="122" t="s">
        <v>2830</v>
      </c>
      <c r="K21" s="192" t="s">
        <v>64</v>
      </c>
      <c r="L21" s="122" t="s">
        <v>2866</v>
      </c>
      <c r="M21" s="134">
        <v>50000</v>
      </c>
      <c r="N21" s="235">
        <v>30420</v>
      </c>
      <c r="O21" s="126">
        <v>40000</v>
      </c>
      <c r="P21" s="126">
        <v>40000</v>
      </c>
      <c r="Q21" t="s">
        <v>3279</v>
      </c>
    </row>
    <row r="22" spans="1:17" ht="24">
      <c r="A22" s="160"/>
      <c r="B22" s="160"/>
      <c r="C22" s="32"/>
      <c r="D22" s="32"/>
      <c r="E22" s="32"/>
      <c r="F22" s="32"/>
      <c r="G22" s="32"/>
      <c r="H22" s="32"/>
      <c r="I22" s="205" t="s">
        <v>839</v>
      </c>
      <c r="J22" s="122" t="s">
        <v>2831</v>
      </c>
      <c r="K22" s="192" t="s">
        <v>66</v>
      </c>
      <c r="L22" s="122" t="s">
        <v>2867</v>
      </c>
      <c r="M22" s="134">
        <v>50000</v>
      </c>
      <c r="N22" s="235">
        <v>16704</v>
      </c>
      <c r="O22" s="126">
        <v>20000</v>
      </c>
      <c r="P22" s="126">
        <v>50000</v>
      </c>
      <c r="Q22" t="s">
        <v>3279</v>
      </c>
    </row>
    <row r="23" spans="1:17" ht="24">
      <c r="A23" s="160"/>
      <c r="B23" s="160"/>
      <c r="C23" s="32"/>
      <c r="D23" s="32"/>
      <c r="E23" s="32"/>
      <c r="F23" s="32"/>
      <c r="G23" s="126"/>
      <c r="H23" s="32"/>
      <c r="I23" s="205" t="s">
        <v>840</v>
      </c>
      <c r="J23" s="122" t="s">
        <v>2832</v>
      </c>
      <c r="K23" s="192" t="s">
        <v>691</v>
      </c>
      <c r="L23" s="122" t="s">
        <v>2868</v>
      </c>
      <c r="M23" s="134">
        <v>10000</v>
      </c>
      <c r="N23" s="235">
        <v>0</v>
      </c>
      <c r="O23" s="126">
        <v>10000</v>
      </c>
      <c r="P23" s="126">
        <v>0</v>
      </c>
      <c r="Q23" t="s">
        <v>3279</v>
      </c>
    </row>
    <row r="24" spans="1:17" ht="24">
      <c r="A24" s="160"/>
      <c r="B24" s="160"/>
      <c r="C24" s="32"/>
      <c r="D24" s="32"/>
      <c r="E24" s="32"/>
      <c r="F24" s="32"/>
      <c r="G24" s="126"/>
      <c r="H24" s="32"/>
      <c r="I24" s="205" t="s">
        <v>841</v>
      </c>
      <c r="J24" s="122" t="s">
        <v>2834</v>
      </c>
      <c r="K24" s="192" t="s">
        <v>72</v>
      </c>
      <c r="L24" s="122" t="s">
        <v>2869</v>
      </c>
      <c r="M24" s="134">
        <v>50000</v>
      </c>
      <c r="N24" s="235">
        <v>16328</v>
      </c>
      <c r="O24" s="126">
        <v>30000</v>
      </c>
      <c r="P24" s="126">
        <v>30000</v>
      </c>
      <c r="Q24" t="s">
        <v>3279</v>
      </c>
    </row>
    <row r="25" spans="1:17" ht="24">
      <c r="A25" s="160"/>
      <c r="B25" s="160"/>
      <c r="C25" s="32"/>
      <c r="D25" s="32"/>
      <c r="E25" s="32"/>
      <c r="F25" s="32"/>
      <c r="G25" s="32"/>
      <c r="H25" s="32"/>
      <c r="I25" s="205" t="s">
        <v>842</v>
      </c>
      <c r="J25" s="122" t="s">
        <v>2836</v>
      </c>
      <c r="K25" s="192" t="s">
        <v>76</v>
      </c>
      <c r="L25" s="122" t="s">
        <v>2871</v>
      </c>
      <c r="M25" s="235">
        <v>100000</v>
      </c>
      <c r="N25" s="235">
        <v>6502</v>
      </c>
      <c r="O25" s="126">
        <v>20000</v>
      </c>
      <c r="P25" s="126">
        <v>20000</v>
      </c>
      <c r="Q25" t="s">
        <v>3279</v>
      </c>
    </row>
    <row r="26" spans="1:17" ht="24">
      <c r="A26" s="160"/>
      <c r="B26" s="160"/>
      <c r="C26" s="32"/>
      <c r="D26" s="32"/>
      <c r="E26" s="32"/>
      <c r="F26" s="32"/>
      <c r="G26" s="32"/>
      <c r="H26" s="32"/>
      <c r="I26" s="205" t="s">
        <v>843</v>
      </c>
      <c r="J26" s="122" t="s">
        <v>2837</v>
      </c>
      <c r="K26" s="192" t="s">
        <v>78</v>
      </c>
      <c r="L26" s="122" t="s">
        <v>78</v>
      </c>
      <c r="M26" s="134">
        <v>100000</v>
      </c>
      <c r="N26" s="235">
        <v>77029</v>
      </c>
      <c r="O26" s="126">
        <v>100000</v>
      </c>
      <c r="P26" s="126">
        <v>100000</v>
      </c>
      <c r="Q26" t="s">
        <v>3279</v>
      </c>
    </row>
    <row r="27" spans="1:17" ht="24">
      <c r="A27" s="160"/>
      <c r="B27" s="160"/>
      <c r="C27" s="130"/>
      <c r="D27" s="130"/>
      <c r="E27" s="130"/>
      <c r="F27" s="130"/>
      <c r="G27" s="130"/>
      <c r="H27" s="32"/>
      <c r="I27" s="205" t="s">
        <v>844</v>
      </c>
      <c r="J27" s="122" t="s">
        <v>2898</v>
      </c>
      <c r="K27" s="192" t="s">
        <v>79</v>
      </c>
      <c r="L27" s="122" t="s">
        <v>2899</v>
      </c>
      <c r="M27" s="134">
        <v>10000</v>
      </c>
      <c r="N27" s="235">
        <v>0</v>
      </c>
      <c r="O27" s="126">
        <v>10000</v>
      </c>
      <c r="P27" s="126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2"/>
      <c r="H28" s="32"/>
      <c r="I28" s="205" t="s">
        <v>845</v>
      </c>
      <c r="J28" s="122" t="s">
        <v>2838</v>
      </c>
      <c r="K28" s="192" t="s">
        <v>81</v>
      </c>
      <c r="L28" s="122" t="s">
        <v>2872</v>
      </c>
      <c r="M28" s="134">
        <v>50000</v>
      </c>
      <c r="N28" s="235">
        <v>0</v>
      </c>
      <c r="O28" s="126">
        <v>10000</v>
      </c>
      <c r="P28" s="126">
        <v>10000</v>
      </c>
      <c r="Q28" t="s">
        <v>3279</v>
      </c>
    </row>
    <row r="29" spans="1:17" ht="24">
      <c r="A29" s="160"/>
      <c r="B29" s="160"/>
      <c r="C29" s="32"/>
      <c r="D29" s="32"/>
      <c r="E29" s="32"/>
      <c r="F29" s="32"/>
      <c r="G29" s="32"/>
      <c r="H29" s="32"/>
      <c r="I29" s="205" t="s">
        <v>846</v>
      </c>
      <c r="J29" s="122" t="s">
        <v>2840</v>
      </c>
      <c r="K29" s="192" t="s">
        <v>85</v>
      </c>
      <c r="L29" s="122" t="s">
        <v>2874</v>
      </c>
      <c r="M29" s="134">
        <v>50000</v>
      </c>
      <c r="N29" s="235">
        <v>19557</v>
      </c>
      <c r="O29" s="126">
        <v>40000</v>
      </c>
      <c r="P29" s="126">
        <v>40000</v>
      </c>
      <c r="Q29" t="s">
        <v>3279</v>
      </c>
    </row>
    <row r="30" spans="1:17" ht="24">
      <c r="A30" s="160"/>
      <c r="B30" s="160"/>
      <c r="C30" s="32"/>
      <c r="D30" s="32"/>
      <c r="E30" s="32"/>
      <c r="F30" s="32"/>
      <c r="G30" s="32"/>
      <c r="H30" s="32"/>
      <c r="I30" s="136" t="s">
        <v>847</v>
      </c>
      <c r="J30" s="122" t="s">
        <v>2939</v>
      </c>
      <c r="K30" s="32" t="s">
        <v>578</v>
      </c>
      <c r="L30" s="122" t="s">
        <v>2940</v>
      </c>
      <c r="M30" s="235">
        <v>50000</v>
      </c>
      <c r="N30" s="235">
        <v>0</v>
      </c>
      <c r="O30" s="126">
        <v>10000</v>
      </c>
      <c r="P30" s="126">
        <v>0</v>
      </c>
      <c r="Q30" t="s">
        <v>3279</v>
      </c>
    </row>
    <row r="31" spans="1:17" ht="15">
      <c r="A31" s="160"/>
      <c r="B31" s="160"/>
      <c r="C31" s="32"/>
      <c r="D31" s="32"/>
      <c r="E31" s="32"/>
      <c r="F31" s="130"/>
      <c r="G31" s="130"/>
      <c r="H31" s="131"/>
      <c r="I31" s="136" t="s">
        <v>848</v>
      </c>
      <c r="J31" s="122" t="s">
        <v>2842</v>
      </c>
      <c r="K31" s="32" t="s">
        <v>580</v>
      </c>
      <c r="L31" s="122" t="s">
        <v>2875</v>
      </c>
      <c r="M31" s="235">
        <v>250000</v>
      </c>
      <c r="N31" s="235">
        <v>24188</v>
      </c>
      <c r="O31" s="126">
        <v>40000</v>
      </c>
      <c r="P31" s="126">
        <v>50000</v>
      </c>
      <c r="Q31" t="s">
        <v>3279</v>
      </c>
    </row>
    <row r="32" spans="1:17" ht="24">
      <c r="A32" s="160"/>
      <c r="B32" s="160"/>
      <c r="C32" s="32"/>
      <c r="D32" s="32"/>
      <c r="E32" s="32"/>
      <c r="F32" s="32"/>
      <c r="G32" s="32"/>
      <c r="H32" s="32"/>
      <c r="I32" s="205" t="s">
        <v>849</v>
      </c>
      <c r="J32" s="122" t="s">
        <v>3027</v>
      </c>
      <c r="K32" s="192" t="s">
        <v>548</v>
      </c>
      <c r="L32" s="122" t="s">
        <v>3028</v>
      </c>
      <c r="M32" s="235">
        <v>200000</v>
      </c>
      <c r="N32" s="235">
        <v>98841</v>
      </c>
      <c r="O32" s="126">
        <v>200000</v>
      </c>
      <c r="P32" s="126">
        <v>200000</v>
      </c>
      <c r="Q32" t="s">
        <v>3279</v>
      </c>
    </row>
    <row r="33" spans="1:17" ht="15">
      <c r="A33" s="160"/>
      <c r="B33" s="160"/>
      <c r="C33" s="32"/>
      <c r="D33" s="32"/>
      <c r="E33" s="32"/>
      <c r="F33" s="32"/>
      <c r="G33" s="32"/>
      <c r="H33" s="32"/>
      <c r="I33" s="93" t="s">
        <v>850</v>
      </c>
      <c r="J33" s="122" t="s">
        <v>2844</v>
      </c>
      <c r="K33" s="32" t="s">
        <v>583</v>
      </c>
      <c r="L33" s="122" t="s">
        <v>2876</v>
      </c>
      <c r="M33" s="235">
        <v>150000</v>
      </c>
      <c r="N33" s="235">
        <v>0</v>
      </c>
      <c r="O33" s="126">
        <v>150000</v>
      </c>
      <c r="P33" s="126">
        <v>150000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2"/>
      <c r="H34" s="32"/>
      <c r="I34" s="93" t="s">
        <v>851</v>
      </c>
      <c r="J34" s="122" t="s">
        <v>2924</v>
      </c>
      <c r="K34" s="32" t="s">
        <v>180</v>
      </c>
      <c r="L34" s="122" t="s">
        <v>180</v>
      </c>
      <c r="M34" s="235">
        <v>10000</v>
      </c>
      <c r="N34" s="235">
        <v>0</v>
      </c>
      <c r="O34" s="126">
        <v>10000</v>
      </c>
      <c r="P34" s="126">
        <v>10000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93" t="s">
        <v>852</v>
      </c>
      <c r="J35" s="122" t="s">
        <v>2964</v>
      </c>
      <c r="K35" s="32" t="s">
        <v>350</v>
      </c>
      <c r="L35" s="122" t="s">
        <v>350</v>
      </c>
      <c r="M35" s="235">
        <v>100000</v>
      </c>
      <c r="N35" s="235">
        <v>19073</v>
      </c>
      <c r="O35" s="126">
        <v>30000</v>
      </c>
      <c r="P35" s="126">
        <v>30000</v>
      </c>
      <c r="Q35" t="s">
        <v>3279</v>
      </c>
    </row>
    <row r="36" spans="1:17" ht="17.45" customHeight="1">
      <c r="A36" s="160"/>
      <c r="B36" s="160"/>
      <c r="C36" s="32"/>
      <c r="D36" s="32"/>
      <c r="E36" s="32"/>
      <c r="F36" s="32"/>
      <c r="G36" s="32"/>
      <c r="H36" s="32"/>
      <c r="I36" s="93" t="s">
        <v>853</v>
      </c>
      <c r="J36" s="122" t="s">
        <v>2965</v>
      </c>
      <c r="K36" s="93" t="s">
        <v>352</v>
      </c>
      <c r="L36" s="122" t="s">
        <v>352</v>
      </c>
      <c r="M36" s="235">
        <v>30000</v>
      </c>
      <c r="N36" s="235">
        <v>15656</v>
      </c>
      <c r="O36" s="126">
        <v>30000</v>
      </c>
      <c r="P36" s="126">
        <v>30000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2"/>
      <c r="H37" s="32"/>
      <c r="I37" s="93" t="s">
        <v>854</v>
      </c>
      <c r="J37" s="122" t="s">
        <v>2988</v>
      </c>
      <c r="K37" s="122" t="s">
        <v>427</v>
      </c>
      <c r="L37" s="122" t="s">
        <v>427</v>
      </c>
      <c r="M37" s="119">
        <v>10000</v>
      </c>
      <c r="N37" s="118">
        <v>4208</v>
      </c>
      <c r="O37" s="126">
        <v>10000</v>
      </c>
      <c r="P37" s="126">
        <v>10000</v>
      </c>
      <c r="Q37" t="s">
        <v>3279</v>
      </c>
    </row>
    <row r="38" spans="1:17" ht="17.45" customHeight="1">
      <c r="A38" s="160"/>
      <c r="B38" s="160"/>
      <c r="C38" s="32"/>
      <c r="D38" s="32"/>
      <c r="E38" s="32"/>
      <c r="F38" s="32"/>
      <c r="G38" s="32"/>
      <c r="H38" s="32"/>
      <c r="I38" s="93" t="s">
        <v>855</v>
      </c>
      <c r="J38" s="122" t="s">
        <v>2938</v>
      </c>
      <c r="K38" s="122" t="s">
        <v>224</v>
      </c>
      <c r="L38" s="122" t="s">
        <v>707</v>
      </c>
      <c r="M38" s="119">
        <v>10000</v>
      </c>
      <c r="N38" s="118">
        <v>0</v>
      </c>
      <c r="O38" s="126">
        <v>10000</v>
      </c>
      <c r="P38" s="126">
        <v>10000</v>
      </c>
      <c r="Q38" t="s">
        <v>3279</v>
      </c>
    </row>
    <row r="39" spans="1:17" ht="17.45" customHeight="1">
      <c r="A39" s="160"/>
      <c r="B39" s="160"/>
      <c r="C39" s="32"/>
      <c r="D39" s="32"/>
      <c r="E39" s="32"/>
      <c r="F39" s="32"/>
      <c r="G39" s="32"/>
      <c r="H39" s="32"/>
      <c r="I39" s="93"/>
      <c r="J39" s="122"/>
      <c r="K39" s="122"/>
      <c r="L39" s="122"/>
      <c r="M39" s="134"/>
      <c r="N39" s="118"/>
      <c r="O39" s="126"/>
      <c r="P39" s="126"/>
      <c r="Q39" s="15"/>
    </row>
    <row r="40" spans="1:17" ht="17.45" customHeight="1">
      <c r="A40" s="160"/>
      <c r="B40" s="160"/>
      <c r="C40" s="32"/>
      <c r="D40" s="32"/>
      <c r="E40" s="32"/>
      <c r="F40" s="32"/>
      <c r="G40" s="32"/>
      <c r="H40" s="32"/>
      <c r="I40" s="161" t="s">
        <v>111</v>
      </c>
      <c r="J40" s="161"/>
      <c r="K40" s="99" t="s">
        <v>112</v>
      </c>
      <c r="L40" s="99"/>
      <c r="M40" s="211">
        <f>SUM(M11:M39)</f>
        <v>7730000</v>
      </c>
      <c r="N40" s="219">
        <f>SUM(N11:N39)</f>
        <v>3523618</v>
      </c>
      <c r="O40" s="149">
        <f>SUM(O11:O39)</f>
        <v>5290000</v>
      </c>
      <c r="P40" s="219">
        <f>SUM(P11:P39)</f>
        <v>8030000</v>
      </c>
      <c r="Q40" s="15"/>
    </row>
    <row r="41" spans="1:17" ht="7.9" customHeight="1">
      <c r="A41" s="160"/>
      <c r="B41" s="160"/>
      <c r="C41" s="32"/>
      <c r="D41" s="32"/>
      <c r="E41" s="32"/>
      <c r="F41" s="32"/>
      <c r="G41" s="32"/>
      <c r="H41" s="32"/>
      <c r="I41" s="166"/>
      <c r="J41" s="616"/>
      <c r="K41" s="268"/>
      <c r="L41" s="268"/>
      <c r="M41" s="395"/>
      <c r="N41" s="229"/>
      <c r="O41" s="131"/>
      <c r="P41" s="229"/>
      <c r="Q41" s="15"/>
    </row>
    <row r="42" spans="1:17" ht="17.45" customHeight="1">
      <c r="A42" s="160"/>
      <c r="B42" s="160"/>
      <c r="C42" s="32"/>
      <c r="D42" s="32"/>
      <c r="E42" s="32"/>
      <c r="F42" s="32"/>
      <c r="G42" s="32"/>
      <c r="H42" s="32"/>
      <c r="I42" s="166"/>
      <c r="J42" s="616"/>
      <c r="K42" s="29"/>
      <c r="L42" s="29"/>
      <c r="M42" s="288"/>
      <c r="N42" s="32"/>
      <c r="O42" s="363"/>
      <c r="P42" s="32"/>
      <c r="Q42" s="15"/>
    </row>
    <row r="43" spans="1:17" ht="17.45" customHeight="1">
      <c r="A43" s="160"/>
      <c r="B43" s="160"/>
      <c r="C43" s="32"/>
      <c r="D43" s="32"/>
      <c r="E43" s="32"/>
      <c r="F43" s="32"/>
      <c r="G43" s="32"/>
      <c r="H43" s="32"/>
      <c r="I43" s="166"/>
      <c r="J43" s="616"/>
      <c r="K43" s="29"/>
      <c r="L43" s="29"/>
      <c r="M43" s="288"/>
      <c r="N43" s="32"/>
      <c r="O43" s="363"/>
      <c r="P43" s="32"/>
      <c r="Q43" s="15"/>
    </row>
    <row r="44" spans="1:17" ht="17.45" customHeight="1">
      <c r="A44" s="160"/>
      <c r="B44" s="160"/>
      <c r="C44" s="32"/>
      <c r="D44" s="32"/>
      <c r="E44" s="32"/>
      <c r="F44" s="32"/>
      <c r="G44" s="32"/>
      <c r="H44" s="32"/>
      <c r="I44" s="166"/>
      <c r="J44" s="616"/>
      <c r="K44" s="29"/>
      <c r="L44" s="29"/>
      <c r="M44" s="288"/>
      <c r="N44" s="32"/>
      <c r="O44" s="363"/>
      <c r="P44" s="32"/>
      <c r="Q44" s="15"/>
    </row>
    <row r="45" spans="1:17" ht="17.45" customHeight="1">
      <c r="A45" s="210"/>
      <c r="B45" s="210"/>
      <c r="C45" s="255" t="s">
        <v>201</v>
      </c>
      <c r="D45" s="255"/>
      <c r="E45" s="311">
        <v>150000</v>
      </c>
      <c r="F45" s="239">
        <f>SUM(F6:F44)</f>
        <v>240</v>
      </c>
      <c r="G45" s="239">
        <f>SUM(G6:G44)</f>
        <v>20000</v>
      </c>
      <c r="H45" s="239">
        <f>SUM(H6:H44)</f>
        <v>20000</v>
      </c>
      <c r="I45" s="109"/>
      <c r="J45" s="617"/>
      <c r="K45" s="289" t="s">
        <v>113</v>
      </c>
      <c r="L45" s="289"/>
      <c r="M45" s="307">
        <f>M9+M40</f>
        <v>7730000</v>
      </c>
      <c r="N45" s="307">
        <f>N9+N40</f>
        <v>3523618</v>
      </c>
      <c r="O45" s="307">
        <f>O9+O40</f>
        <v>5290000</v>
      </c>
      <c r="P45" s="307">
        <f>P9+P40</f>
        <v>8030000</v>
      </c>
      <c r="Q45" s="15"/>
    </row>
    <row r="46" spans="1:17" ht="17.45" customHeight="1">
      <c r="A46" s="199"/>
      <c r="B46" s="199"/>
      <c r="C46" s="31"/>
      <c r="D46" s="31"/>
      <c r="E46" s="31"/>
      <c r="F46" s="218"/>
      <c r="G46" s="31"/>
      <c r="H46" s="53"/>
      <c r="I46" s="265" t="s">
        <v>2186</v>
      </c>
      <c r="J46" s="613"/>
      <c r="K46" s="38"/>
      <c r="L46" s="38"/>
      <c r="M46" s="38"/>
      <c r="N46" s="257"/>
      <c r="O46" s="366"/>
      <c r="P46" s="258"/>
      <c r="Q46" s="15"/>
    </row>
    <row r="47" spans="1:17" s="3" customFormat="1" ht="17.45" customHeight="1">
      <c r="A47" s="199"/>
      <c r="B47" s="199"/>
      <c r="C47" s="31"/>
      <c r="D47" s="31"/>
      <c r="E47" s="31"/>
      <c r="F47" s="31"/>
      <c r="G47" s="31"/>
      <c r="H47" s="31"/>
      <c r="I47" s="245"/>
      <c r="J47" s="245"/>
      <c r="K47" s="232"/>
      <c r="L47" s="232"/>
      <c r="M47" s="232"/>
      <c r="N47" s="233"/>
      <c r="O47" s="380"/>
      <c r="P47" s="230"/>
      <c r="Q47" s="132"/>
    </row>
    <row r="48" spans="1:17" s="3" customFormat="1" ht="15">
      <c r="A48" s="199"/>
      <c r="B48" s="199"/>
      <c r="C48" s="31"/>
      <c r="D48" s="31"/>
      <c r="E48" s="31"/>
      <c r="F48" s="31"/>
      <c r="G48" s="31"/>
      <c r="H48" s="31"/>
      <c r="I48" s="244"/>
      <c r="J48" s="244"/>
      <c r="K48" s="31"/>
      <c r="L48" s="31"/>
      <c r="M48" s="31"/>
      <c r="N48" s="31"/>
      <c r="O48" s="365"/>
      <c r="P48" s="31"/>
      <c r="Q48" s="31"/>
    </row>
    <row r="49" spans="1:17" s="3" customFormat="1" ht="15">
      <c r="A49" s="199"/>
      <c r="B49" s="199"/>
      <c r="C49" s="31"/>
      <c r="D49" s="31"/>
      <c r="E49" s="31"/>
      <c r="F49" s="31"/>
      <c r="G49" s="31"/>
      <c r="H49" s="31"/>
      <c r="I49" s="245"/>
      <c r="J49" s="245"/>
      <c r="K49" s="53"/>
      <c r="L49" s="53"/>
      <c r="M49" s="53"/>
      <c r="N49" s="53"/>
      <c r="O49" s="368"/>
      <c r="P49" s="53"/>
      <c r="Q49" s="31"/>
    </row>
    <row r="50" spans="1:17" s="3" customFormat="1" ht="15">
      <c r="A50" s="199"/>
      <c r="B50" s="199"/>
      <c r="C50" s="31"/>
      <c r="D50" s="31"/>
      <c r="E50" s="31"/>
      <c r="F50" s="31"/>
      <c r="G50" s="31"/>
      <c r="H50" s="31"/>
      <c r="I50" s="246"/>
      <c r="J50" s="246"/>
      <c r="K50" s="232"/>
      <c r="L50" s="232"/>
      <c r="M50" s="232"/>
      <c r="N50" s="247"/>
      <c r="O50" s="248"/>
      <c r="P50" s="247"/>
      <c r="Q50" s="31"/>
    </row>
    <row r="51" spans="1:17" s="3" customFormat="1" ht="15">
      <c r="A51" s="199"/>
      <c r="B51" s="199"/>
      <c r="C51" s="31"/>
      <c r="D51" s="31"/>
      <c r="E51" s="31"/>
      <c r="F51" s="31"/>
      <c r="G51" s="31"/>
      <c r="H51" s="31"/>
      <c r="I51" s="246"/>
      <c r="J51" s="246"/>
      <c r="K51" s="232"/>
      <c r="L51" s="232"/>
      <c r="M51" s="232"/>
      <c r="N51" s="247"/>
      <c r="O51" s="248"/>
      <c r="P51" s="247"/>
      <c r="Q51" s="31"/>
    </row>
    <row r="52" spans="1:17" s="3" customFormat="1" ht="15">
      <c r="A52" s="199"/>
      <c r="B52" s="199"/>
      <c r="C52" s="31"/>
      <c r="D52" s="31"/>
      <c r="E52" s="31"/>
      <c r="F52" s="31"/>
      <c r="G52" s="31"/>
      <c r="H52" s="31"/>
      <c r="I52" s="246"/>
      <c r="J52" s="246"/>
      <c r="K52" s="232"/>
      <c r="L52" s="232"/>
      <c r="M52" s="232"/>
      <c r="N52" s="247"/>
      <c r="O52" s="248"/>
      <c r="P52" s="247"/>
      <c r="Q52" s="31"/>
    </row>
    <row r="53" spans="1:17" s="3" customFormat="1" ht="15">
      <c r="A53" s="199"/>
      <c r="B53" s="199"/>
      <c r="C53" s="31"/>
      <c r="D53" s="31"/>
      <c r="E53" s="31"/>
      <c r="F53" s="31"/>
      <c r="G53" s="31"/>
      <c r="H53" s="31"/>
      <c r="I53" s="249"/>
      <c r="J53" s="249"/>
      <c r="K53" s="232"/>
      <c r="L53" s="232"/>
      <c r="M53" s="232"/>
      <c r="N53" s="247"/>
      <c r="O53" s="248"/>
      <c r="P53" s="247"/>
      <c r="Q53" s="31"/>
    </row>
    <row r="54" spans="1:17" s="3" customFormat="1" ht="15">
      <c r="A54" s="199"/>
      <c r="B54" s="199"/>
      <c r="C54" s="31"/>
      <c r="D54" s="31"/>
      <c r="E54" s="31"/>
      <c r="F54" s="31"/>
      <c r="G54" s="31"/>
      <c r="H54" s="31"/>
      <c r="I54" s="249"/>
      <c r="J54" s="249"/>
      <c r="K54" s="232"/>
      <c r="L54" s="232"/>
      <c r="M54" s="232"/>
      <c r="N54" s="247"/>
      <c r="O54" s="248"/>
      <c r="P54" s="247"/>
      <c r="Q54" s="31"/>
    </row>
    <row r="55" spans="1:17" s="3" customFormat="1" ht="15">
      <c r="A55" s="199"/>
      <c r="B55" s="199"/>
      <c r="C55" s="31"/>
      <c r="D55" s="31"/>
      <c r="E55" s="31"/>
      <c r="F55" s="31"/>
      <c r="G55" s="31"/>
      <c r="H55" s="31"/>
      <c r="I55" s="249"/>
      <c r="J55" s="249"/>
      <c r="K55" s="232"/>
      <c r="L55" s="232"/>
      <c r="M55" s="232"/>
      <c r="N55" s="247"/>
      <c r="O55" s="248"/>
      <c r="P55" s="253"/>
      <c r="Q55" s="31"/>
    </row>
    <row r="56" spans="1:17" s="3" customFormat="1" ht="15">
      <c r="A56" s="199"/>
      <c r="B56" s="199"/>
      <c r="C56" s="31"/>
      <c r="D56" s="31"/>
      <c r="E56" s="31"/>
      <c r="F56" s="31"/>
      <c r="G56" s="31"/>
      <c r="H56" s="31"/>
      <c r="I56" s="232"/>
      <c r="J56" s="232"/>
      <c r="K56" s="250"/>
      <c r="L56" s="250"/>
      <c r="M56" s="250"/>
      <c r="N56" s="200"/>
      <c r="O56" s="380"/>
      <c r="P56" s="200"/>
      <c r="Q56" s="31"/>
    </row>
    <row r="57" spans="1:17" s="3" customFormat="1" ht="15">
      <c r="A57" s="199"/>
      <c r="B57" s="199"/>
      <c r="C57" s="31"/>
      <c r="D57" s="31"/>
      <c r="E57" s="31"/>
      <c r="F57" s="31"/>
      <c r="G57" s="31"/>
      <c r="H57" s="31"/>
      <c r="I57" s="232"/>
      <c r="J57" s="232"/>
      <c r="K57" s="250"/>
      <c r="L57" s="250"/>
      <c r="M57" s="250"/>
      <c r="N57" s="200"/>
      <c r="O57" s="380"/>
      <c r="P57" s="200"/>
      <c r="Q57" s="31"/>
    </row>
    <row r="58" spans="1:17" s="3" customFormat="1" ht="15">
      <c r="A58" s="199"/>
      <c r="B58" s="199"/>
      <c r="C58" s="31"/>
      <c r="D58" s="31"/>
      <c r="E58" s="31"/>
      <c r="F58" s="31"/>
      <c r="G58" s="31"/>
      <c r="H58" s="132"/>
      <c r="I58" s="232"/>
      <c r="J58" s="232"/>
      <c r="K58" s="250"/>
      <c r="L58" s="250"/>
      <c r="M58" s="250"/>
      <c r="N58" s="200"/>
      <c r="O58" s="380"/>
      <c r="P58" s="200"/>
      <c r="Q58" s="31"/>
    </row>
    <row r="59" spans="1:17" s="3" customFormat="1" ht="15">
      <c r="A59" s="199"/>
      <c r="B59" s="199"/>
      <c r="C59" s="31"/>
      <c r="D59" s="31"/>
      <c r="E59" s="31"/>
      <c r="F59" s="31"/>
      <c r="G59" s="31"/>
      <c r="H59" s="31"/>
      <c r="I59" s="249"/>
      <c r="J59" s="249"/>
      <c r="K59" s="251"/>
      <c r="L59" s="251"/>
      <c r="M59" s="251"/>
      <c r="N59" s="252"/>
      <c r="O59" s="252"/>
      <c r="P59" s="252"/>
      <c r="Q59" s="31"/>
    </row>
    <row r="60" spans="1:17" s="3" customFormat="1" ht="15">
      <c r="A60" s="199"/>
      <c r="B60" s="199"/>
      <c r="C60" s="31"/>
      <c r="D60" s="31"/>
      <c r="E60" s="31"/>
      <c r="F60" s="31"/>
      <c r="G60" s="31"/>
      <c r="H60" s="31"/>
      <c r="I60" s="249"/>
      <c r="J60" s="249"/>
      <c r="K60" s="251"/>
      <c r="L60" s="251"/>
      <c r="M60" s="251"/>
      <c r="N60" s="252"/>
      <c r="O60" s="252"/>
      <c r="P60" s="252"/>
      <c r="Q60" s="31"/>
    </row>
    <row r="61" spans="1:17" s="3" customFormat="1" ht="15">
      <c r="A61" s="199"/>
      <c r="B61" s="199"/>
      <c r="C61" s="31"/>
      <c r="D61" s="31"/>
      <c r="E61" s="31"/>
      <c r="F61" s="31"/>
      <c r="G61" s="31"/>
      <c r="H61" s="31"/>
      <c r="I61" s="245"/>
      <c r="J61" s="245"/>
      <c r="K61" s="31"/>
      <c r="L61" s="31"/>
      <c r="M61" s="31"/>
      <c r="N61" s="31"/>
      <c r="O61" s="365"/>
      <c r="P61" s="31"/>
      <c r="Q61" s="31"/>
    </row>
    <row r="62" spans="1:17" s="3" customFormat="1" ht="15">
      <c r="A62" s="199"/>
      <c r="B62" s="199"/>
      <c r="C62" s="31"/>
      <c r="D62" s="31"/>
      <c r="E62" s="31"/>
      <c r="F62" s="31"/>
      <c r="G62" s="31"/>
      <c r="H62" s="31"/>
      <c r="I62" s="245"/>
      <c r="J62" s="245"/>
      <c r="K62" s="31"/>
      <c r="L62" s="31"/>
      <c r="M62" s="31"/>
      <c r="N62" s="31"/>
      <c r="O62" s="365"/>
      <c r="P62" s="31"/>
      <c r="Q62" s="31"/>
    </row>
    <row r="63" spans="1:17" s="3" customFormat="1" ht="15">
      <c r="A63" s="199"/>
      <c r="B63" s="199"/>
      <c r="C63" s="31"/>
      <c r="D63" s="31"/>
      <c r="E63" s="31"/>
      <c r="F63" s="31"/>
      <c r="G63" s="31"/>
      <c r="H63" s="31"/>
      <c r="I63" s="245"/>
      <c r="J63" s="245"/>
      <c r="K63" s="31"/>
      <c r="L63" s="31"/>
      <c r="M63" s="31"/>
      <c r="N63" s="31"/>
      <c r="O63" s="365"/>
      <c r="P63" s="31"/>
      <c r="Q63" s="31"/>
    </row>
    <row r="64" spans="1:17" s="3" customFormat="1" ht="15">
      <c r="A64" s="199"/>
      <c r="B64" s="199"/>
      <c r="C64" s="31"/>
      <c r="D64" s="31"/>
      <c r="E64" s="31"/>
      <c r="F64" s="31"/>
      <c r="G64" s="31"/>
      <c r="H64" s="31"/>
      <c r="I64" s="245"/>
      <c r="J64" s="245"/>
      <c r="K64" s="31"/>
      <c r="L64" s="31"/>
      <c r="M64" s="31"/>
      <c r="N64" s="31"/>
      <c r="O64" s="365"/>
      <c r="P64" s="31"/>
      <c r="Q64" s="31"/>
    </row>
    <row r="65" spans="1:17" s="3" customFormat="1" ht="15">
      <c r="A65" s="199"/>
      <c r="B65" s="199"/>
      <c r="C65" s="31"/>
      <c r="D65" s="31"/>
      <c r="E65" s="31"/>
      <c r="F65" s="31"/>
      <c r="G65" s="31"/>
      <c r="H65" s="31"/>
      <c r="I65" s="245"/>
      <c r="J65" s="245"/>
      <c r="K65" s="31"/>
      <c r="L65" s="31"/>
      <c r="M65" s="31"/>
      <c r="N65" s="31"/>
      <c r="O65" s="365"/>
      <c r="P65" s="31"/>
      <c r="Q65" s="31"/>
    </row>
    <row r="66" spans="1:17" s="3" customFormat="1" ht="15">
      <c r="A66" s="199"/>
      <c r="B66" s="199"/>
      <c r="C66" s="31"/>
      <c r="D66" s="31"/>
      <c r="E66" s="31"/>
      <c r="F66" s="31"/>
      <c r="G66" s="31"/>
      <c r="H66" s="31"/>
      <c r="I66" s="245"/>
      <c r="J66" s="245"/>
      <c r="K66" s="31"/>
      <c r="L66" s="31"/>
      <c r="M66" s="31"/>
      <c r="N66" s="31"/>
      <c r="O66" s="365"/>
      <c r="P66" s="31"/>
      <c r="Q66" s="31"/>
    </row>
    <row r="67" spans="1:17" s="3" customFormat="1" ht="15">
      <c r="A67" s="199"/>
      <c r="B67" s="199"/>
      <c r="C67" s="31"/>
      <c r="D67" s="31"/>
      <c r="E67" s="31"/>
      <c r="F67" s="31"/>
      <c r="G67" s="31"/>
      <c r="H67" s="31"/>
      <c r="I67" s="245"/>
      <c r="J67" s="245"/>
      <c r="K67" s="31"/>
      <c r="L67" s="31"/>
      <c r="M67" s="31"/>
      <c r="N67" s="31"/>
      <c r="O67" s="365"/>
      <c r="P67" s="31"/>
      <c r="Q67" s="31"/>
    </row>
    <row r="68" spans="1:17" s="3" customFormat="1" ht="15">
      <c r="A68" s="199"/>
      <c r="B68" s="199"/>
      <c r="C68" s="31"/>
      <c r="D68" s="31"/>
      <c r="E68" s="31"/>
      <c r="F68" s="31"/>
      <c r="G68" s="31"/>
      <c r="H68" s="31"/>
      <c r="I68" s="245"/>
      <c r="J68" s="245"/>
      <c r="K68" s="31"/>
      <c r="L68" s="31"/>
      <c r="M68" s="31"/>
      <c r="N68" s="31"/>
      <c r="O68" s="365"/>
      <c r="P68" s="31"/>
      <c r="Q68" s="31"/>
    </row>
    <row r="69" spans="1:17" s="3" customFormat="1" ht="15">
      <c r="A69" s="199"/>
      <c r="B69" s="199"/>
      <c r="C69" s="31"/>
      <c r="D69" s="31"/>
      <c r="E69" s="31"/>
      <c r="F69" s="31"/>
      <c r="G69" s="31"/>
      <c r="H69" s="31"/>
      <c r="I69" s="245"/>
      <c r="J69" s="245"/>
      <c r="K69" s="31"/>
      <c r="L69" s="31"/>
      <c r="M69" s="31"/>
      <c r="N69" s="31"/>
      <c r="O69" s="365"/>
      <c r="P69" s="31"/>
      <c r="Q69" s="31"/>
    </row>
    <row r="70" spans="1:17" s="3" customFormat="1" ht="15">
      <c r="A70" s="199"/>
      <c r="B70" s="199"/>
      <c r="C70" s="31"/>
      <c r="D70" s="31"/>
      <c r="E70" s="31"/>
      <c r="F70" s="31"/>
      <c r="G70" s="31"/>
      <c r="H70" s="31"/>
      <c r="I70" s="245"/>
      <c r="J70" s="245"/>
      <c r="K70" s="31"/>
      <c r="L70" s="31"/>
      <c r="M70" s="31"/>
      <c r="N70" s="31"/>
      <c r="O70" s="365"/>
      <c r="P70" s="31"/>
      <c r="Q70" s="31"/>
    </row>
    <row r="71" spans="1:17" s="3" customFormat="1" ht="15">
      <c r="A71" s="199"/>
      <c r="B71" s="199"/>
      <c r="C71" s="31"/>
      <c r="D71" s="31"/>
      <c r="E71" s="31"/>
      <c r="F71" s="31"/>
      <c r="G71" s="31"/>
      <c r="H71" s="31"/>
      <c r="I71" s="245"/>
      <c r="J71" s="245"/>
      <c r="K71" s="31"/>
      <c r="L71" s="31"/>
      <c r="M71" s="31"/>
      <c r="N71" s="31"/>
      <c r="O71" s="365"/>
      <c r="P71" s="31"/>
      <c r="Q71" s="31"/>
    </row>
    <row r="72" spans="1:17" s="3" customFormat="1" ht="15">
      <c r="A72" s="199"/>
      <c r="B72" s="199"/>
      <c r="C72" s="31"/>
      <c r="D72" s="31"/>
      <c r="E72" s="31"/>
      <c r="F72" s="31"/>
      <c r="G72" s="31"/>
      <c r="H72" s="31"/>
      <c r="I72" s="245"/>
      <c r="J72" s="245"/>
      <c r="K72" s="31"/>
      <c r="L72" s="31"/>
      <c r="M72" s="31"/>
      <c r="N72" s="31"/>
      <c r="O72" s="365"/>
      <c r="P72" s="31"/>
      <c r="Q72" s="31"/>
    </row>
    <row r="73" spans="1:17" s="3" customFormat="1" ht="15">
      <c r="A73" s="199"/>
      <c r="B73" s="199"/>
      <c r="C73" s="31"/>
      <c r="D73" s="31"/>
      <c r="E73" s="31"/>
      <c r="F73" s="31"/>
      <c r="G73" s="31"/>
      <c r="H73" s="31"/>
      <c r="I73" s="245"/>
      <c r="J73" s="245"/>
      <c r="K73" s="31"/>
      <c r="L73" s="31"/>
      <c r="M73" s="31"/>
      <c r="N73" s="31"/>
      <c r="O73" s="365"/>
      <c r="P73" s="31"/>
      <c r="Q73" s="31"/>
    </row>
    <row r="74" spans="1:17" s="3" customFormat="1" ht="15">
      <c r="A74" s="199"/>
      <c r="B74" s="199"/>
      <c r="C74" s="31"/>
      <c r="D74" s="31"/>
      <c r="E74" s="31"/>
      <c r="F74" s="31"/>
      <c r="G74" s="31"/>
      <c r="H74" s="31"/>
      <c r="I74" s="245"/>
      <c r="J74" s="245"/>
      <c r="K74" s="31"/>
      <c r="L74" s="31"/>
      <c r="M74" s="31"/>
      <c r="N74" s="31"/>
      <c r="O74" s="365"/>
      <c r="P74" s="31"/>
      <c r="Q74" s="31"/>
    </row>
    <row r="75" spans="1:17" s="3" customFormat="1" ht="15">
      <c r="A75" s="199"/>
      <c r="B75" s="199"/>
      <c r="C75" s="31"/>
      <c r="D75" s="31"/>
      <c r="E75" s="31"/>
      <c r="F75" s="31"/>
      <c r="G75" s="31"/>
      <c r="H75" s="31"/>
      <c r="I75" s="245"/>
      <c r="J75" s="245"/>
      <c r="K75" s="31"/>
      <c r="L75" s="31"/>
      <c r="M75" s="31"/>
      <c r="N75" s="31"/>
      <c r="O75" s="365"/>
      <c r="P75" s="31"/>
      <c r="Q75" s="31"/>
    </row>
    <row r="76" spans="1:17" s="3" customFormat="1" ht="15">
      <c r="A76" s="199"/>
      <c r="B76" s="199"/>
      <c r="C76" s="31"/>
      <c r="D76" s="31"/>
      <c r="E76" s="31"/>
      <c r="F76" s="31"/>
      <c r="G76" s="31"/>
      <c r="H76" s="31"/>
      <c r="I76" s="245"/>
      <c r="J76" s="245"/>
      <c r="K76" s="31"/>
      <c r="L76" s="31"/>
      <c r="M76" s="31"/>
      <c r="N76" s="31"/>
      <c r="O76" s="365"/>
      <c r="P76" s="31"/>
      <c r="Q76" s="31"/>
    </row>
    <row r="77" spans="1:17" s="3" customFormat="1" ht="15">
      <c r="A77" s="199"/>
      <c r="B77" s="199"/>
      <c r="C77" s="31"/>
      <c r="D77" s="31"/>
      <c r="E77" s="31"/>
      <c r="F77" s="31"/>
      <c r="G77" s="31"/>
      <c r="H77" s="31"/>
      <c r="I77" s="245"/>
      <c r="J77" s="245"/>
      <c r="K77" s="31"/>
      <c r="L77" s="31"/>
      <c r="M77" s="31"/>
      <c r="N77" s="31"/>
      <c r="O77" s="365"/>
      <c r="P77" s="31"/>
      <c r="Q77" s="31"/>
    </row>
    <row r="78" spans="1:17" s="3" customFormat="1" ht="15">
      <c r="A78" s="199"/>
      <c r="B78" s="199"/>
      <c r="C78" s="31"/>
      <c r="D78" s="31"/>
      <c r="E78" s="31"/>
      <c r="F78" s="31"/>
      <c r="G78" s="31"/>
      <c r="H78" s="31"/>
      <c r="I78" s="245"/>
      <c r="J78" s="245"/>
      <c r="K78" s="31"/>
      <c r="L78" s="31"/>
      <c r="M78" s="31"/>
      <c r="N78" s="31"/>
      <c r="O78" s="365"/>
      <c r="P78" s="31"/>
      <c r="Q78" s="31"/>
    </row>
    <row r="79" spans="1:17" s="3" customFormat="1" ht="15">
      <c r="A79" s="199"/>
      <c r="B79" s="199"/>
      <c r="C79" s="31"/>
      <c r="D79" s="31"/>
      <c r="E79" s="31"/>
      <c r="F79" s="31"/>
      <c r="G79" s="31"/>
      <c r="H79" s="31"/>
      <c r="I79" s="245"/>
      <c r="J79" s="245"/>
      <c r="K79" s="31"/>
      <c r="L79" s="31"/>
      <c r="M79" s="31"/>
      <c r="N79" s="31"/>
      <c r="O79" s="365"/>
      <c r="P79" s="31"/>
      <c r="Q79" s="31"/>
    </row>
    <row r="80" spans="1:17" s="3" customFormat="1" ht="15">
      <c r="A80" s="199"/>
      <c r="B80" s="199"/>
      <c r="C80" s="31"/>
      <c r="D80" s="31"/>
      <c r="E80" s="31"/>
      <c r="F80" s="31"/>
      <c r="G80" s="31"/>
      <c r="H80" s="31"/>
      <c r="I80" s="245"/>
      <c r="J80" s="245"/>
      <c r="K80" s="31"/>
      <c r="L80" s="31"/>
      <c r="M80" s="31"/>
      <c r="N80" s="31"/>
      <c r="O80" s="365"/>
      <c r="P80" s="31"/>
      <c r="Q80" s="31"/>
    </row>
    <row r="81" spans="1:17" s="3" customFormat="1" ht="15">
      <c r="A81" s="199"/>
      <c r="B81" s="199"/>
      <c r="C81" s="31"/>
      <c r="D81" s="31"/>
      <c r="E81" s="31"/>
      <c r="F81" s="31"/>
      <c r="G81" s="31"/>
      <c r="H81" s="31"/>
      <c r="I81" s="245"/>
      <c r="J81" s="245"/>
      <c r="K81" s="31"/>
      <c r="L81" s="31"/>
      <c r="M81" s="31"/>
      <c r="N81" s="31"/>
      <c r="O81" s="365"/>
      <c r="P81" s="31"/>
      <c r="Q81" s="31"/>
    </row>
    <row r="82" spans="1:17" s="3" customFormat="1" ht="15">
      <c r="A82" s="199"/>
      <c r="B82" s="199"/>
      <c r="C82" s="31"/>
      <c r="D82" s="31"/>
      <c r="E82" s="31"/>
      <c r="F82" s="31"/>
      <c r="G82" s="31"/>
      <c r="H82" s="31"/>
      <c r="I82" s="245"/>
      <c r="J82" s="245"/>
      <c r="K82" s="31"/>
      <c r="L82" s="31"/>
      <c r="M82" s="31"/>
      <c r="N82" s="31"/>
      <c r="O82" s="365"/>
      <c r="P82" s="31"/>
      <c r="Q82" s="31"/>
    </row>
    <row r="83" spans="1:17" s="3" customFormat="1" ht="15">
      <c r="A83" s="199"/>
      <c r="B83" s="199"/>
      <c r="C83" s="31"/>
      <c r="D83" s="31"/>
      <c r="E83" s="31"/>
      <c r="F83" s="31"/>
      <c r="G83" s="31"/>
      <c r="H83" s="31"/>
      <c r="I83" s="245"/>
      <c r="J83" s="245"/>
      <c r="K83" s="31"/>
      <c r="L83" s="31"/>
      <c r="M83" s="31"/>
      <c r="N83" s="31"/>
      <c r="O83" s="365"/>
      <c r="P83" s="31"/>
      <c r="Q83" s="31"/>
    </row>
    <row r="84" spans="1:17" s="3" customFormat="1" ht="15">
      <c r="A84" s="199"/>
      <c r="B84" s="199"/>
      <c r="C84" s="31"/>
      <c r="D84" s="31"/>
      <c r="E84" s="31"/>
      <c r="F84" s="31"/>
      <c r="G84" s="31"/>
      <c r="H84" s="31"/>
      <c r="I84" s="245"/>
      <c r="J84" s="245"/>
      <c r="K84" s="31"/>
      <c r="L84" s="31"/>
      <c r="M84" s="31"/>
      <c r="N84" s="31"/>
      <c r="O84" s="365"/>
      <c r="P84" s="31"/>
      <c r="Q84" s="31"/>
    </row>
    <row r="85" spans="1:17" s="3" customFormat="1" ht="15">
      <c r="A85" s="199"/>
      <c r="B85" s="199"/>
      <c r="C85" s="31"/>
      <c r="D85" s="31"/>
      <c r="E85" s="31"/>
      <c r="F85" s="31"/>
      <c r="G85" s="31"/>
      <c r="H85" s="31"/>
      <c r="I85" s="245"/>
      <c r="J85" s="245"/>
      <c r="K85" s="31"/>
      <c r="L85" s="31"/>
      <c r="M85" s="31"/>
      <c r="N85" s="31"/>
      <c r="O85" s="365"/>
      <c r="P85" s="31"/>
      <c r="Q85" s="31"/>
    </row>
    <row r="86" spans="1:17" s="3" customFormat="1" ht="15">
      <c r="A86" s="199"/>
      <c r="B86" s="199"/>
      <c r="C86" s="31"/>
      <c r="D86" s="31"/>
      <c r="E86" s="31"/>
      <c r="F86" s="31"/>
      <c r="G86" s="31"/>
      <c r="H86" s="31"/>
      <c r="I86" s="245"/>
      <c r="J86" s="245"/>
      <c r="K86" s="31"/>
      <c r="L86" s="31"/>
      <c r="M86" s="31"/>
      <c r="N86" s="31"/>
      <c r="O86" s="365"/>
      <c r="P86" s="31"/>
      <c r="Q86" s="31"/>
    </row>
    <row r="87" spans="1:17" s="3" customFormat="1" ht="15">
      <c r="A87" s="199"/>
      <c r="B87" s="199"/>
      <c r="C87" s="31"/>
      <c r="D87" s="31"/>
      <c r="E87" s="31"/>
      <c r="F87" s="31"/>
      <c r="G87" s="31"/>
      <c r="H87" s="31"/>
      <c r="I87" s="245"/>
      <c r="J87" s="245"/>
      <c r="K87" s="31"/>
      <c r="L87" s="31"/>
      <c r="M87" s="31"/>
      <c r="N87" s="31"/>
      <c r="O87" s="365"/>
      <c r="P87" s="31"/>
      <c r="Q87" s="31"/>
    </row>
    <row r="88" spans="1:17" s="3" customFormat="1" ht="15">
      <c r="A88" s="199"/>
      <c r="B88" s="199"/>
      <c r="C88" s="31"/>
      <c r="D88" s="31"/>
      <c r="E88" s="31"/>
      <c r="F88" s="31"/>
      <c r="G88" s="31"/>
      <c r="H88" s="31"/>
      <c r="I88" s="245"/>
      <c r="J88" s="245"/>
      <c r="K88" s="31"/>
      <c r="L88" s="31"/>
      <c r="M88" s="31"/>
      <c r="N88" s="31"/>
      <c r="O88" s="365"/>
      <c r="P88" s="31"/>
      <c r="Q88" s="31"/>
    </row>
    <row r="89" spans="1:17" s="3" customFormat="1" ht="15">
      <c r="A89" s="199"/>
      <c r="B89" s="199"/>
      <c r="C89" s="31"/>
      <c r="D89" s="31"/>
      <c r="E89" s="31"/>
      <c r="F89" s="31"/>
      <c r="G89" s="31"/>
      <c r="H89" s="31"/>
      <c r="I89" s="245"/>
      <c r="J89" s="245"/>
      <c r="K89" s="31"/>
      <c r="L89" s="31"/>
      <c r="M89" s="31"/>
      <c r="N89" s="31"/>
      <c r="O89" s="365"/>
      <c r="P89" s="31"/>
      <c r="Q89" s="31"/>
    </row>
    <row r="90" spans="1:17" s="3" customFormat="1" ht="15">
      <c r="A90" s="199"/>
      <c r="B90" s="199"/>
      <c r="C90" s="31"/>
      <c r="D90" s="31"/>
      <c r="E90" s="31"/>
      <c r="F90" s="31"/>
      <c r="G90" s="31"/>
      <c r="H90" s="31"/>
      <c r="I90" s="245"/>
      <c r="J90" s="245"/>
      <c r="K90" s="31"/>
      <c r="L90" s="31"/>
      <c r="M90" s="31"/>
      <c r="N90" s="31"/>
      <c r="O90" s="365"/>
      <c r="P90" s="31"/>
      <c r="Q90" s="31"/>
    </row>
    <row r="91" spans="1:17" s="3" customFormat="1" ht="15">
      <c r="A91" s="199"/>
      <c r="B91" s="199"/>
      <c r="C91" s="31"/>
      <c r="D91" s="31"/>
      <c r="E91" s="31"/>
      <c r="F91" s="31"/>
      <c r="G91" s="31"/>
      <c r="H91" s="31"/>
      <c r="I91" s="245"/>
      <c r="J91" s="245"/>
      <c r="K91" s="31"/>
      <c r="L91" s="31"/>
      <c r="M91" s="31"/>
      <c r="N91" s="31"/>
      <c r="O91" s="365"/>
      <c r="P91" s="31"/>
      <c r="Q91" s="31"/>
    </row>
    <row r="92" spans="1:17" s="3" customFormat="1" ht="15">
      <c r="A92" s="199"/>
      <c r="B92" s="199"/>
      <c r="C92" s="31"/>
      <c r="D92" s="31"/>
      <c r="E92" s="31"/>
      <c r="F92" s="31"/>
      <c r="G92" s="31"/>
      <c r="H92" s="31"/>
      <c r="I92" s="245"/>
      <c r="J92" s="245"/>
      <c r="K92" s="31"/>
      <c r="L92" s="31"/>
      <c r="M92" s="31"/>
      <c r="N92" s="31"/>
      <c r="O92" s="365"/>
      <c r="P92" s="31"/>
      <c r="Q92" s="31"/>
    </row>
    <row r="93" spans="1:17" s="3" customFormat="1" ht="15">
      <c r="A93" s="199"/>
      <c r="B93" s="199"/>
      <c r="C93" s="31"/>
      <c r="D93" s="31"/>
      <c r="E93" s="31"/>
      <c r="F93" s="31"/>
      <c r="G93" s="31"/>
      <c r="H93" s="31"/>
      <c r="I93" s="245"/>
      <c r="J93" s="245"/>
      <c r="K93" s="31"/>
      <c r="L93" s="31"/>
      <c r="M93" s="31"/>
      <c r="N93" s="31"/>
      <c r="O93" s="365"/>
      <c r="P93" s="31"/>
      <c r="Q93" s="31"/>
    </row>
    <row r="94" spans="1:17" s="3" customFormat="1" ht="15">
      <c r="A94" s="261"/>
      <c r="B94" s="261"/>
      <c r="C94" s="262" t="s">
        <v>2187</v>
      </c>
      <c r="D94" s="262"/>
      <c r="E94" s="262"/>
      <c r="F94" s="263"/>
      <c r="G94" s="263"/>
      <c r="H94" s="264"/>
      <c r="I94" s="245"/>
      <c r="J94" s="245"/>
      <c r="K94" s="251"/>
      <c r="L94" s="251"/>
      <c r="M94" s="251"/>
      <c r="N94" s="252"/>
      <c r="O94" s="252"/>
      <c r="P94" s="252"/>
      <c r="Q94" s="31"/>
    </row>
    <row r="95" spans="1:17" s="3" customFormat="1" ht="15">
      <c r="A95" s="199"/>
      <c r="B95" s="199"/>
      <c r="C95" s="31"/>
      <c r="D95" s="31"/>
      <c r="E95" s="31"/>
      <c r="F95" s="31"/>
      <c r="G95" s="31"/>
      <c r="H95" s="31"/>
      <c r="I95" s="265"/>
      <c r="J95" s="613"/>
      <c r="K95" s="31"/>
      <c r="L95" s="31"/>
      <c r="M95" s="31"/>
      <c r="N95" s="31"/>
      <c r="O95" s="365"/>
      <c r="P95" s="31"/>
      <c r="Q95" s="31"/>
    </row>
    <row r="96" spans="1:17" s="3" customFormat="1" ht="15">
      <c r="A96" s="199"/>
      <c r="B96" s="199"/>
      <c r="C96" s="31"/>
      <c r="D96" s="31"/>
      <c r="E96" s="31"/>
      <c r="F96" s="31"/>
      <c r="G96" s="31"/>
      <c r="H96" s="31"/>
      <c r="I96" s="245"/>
      <c r="J96" s="245"/>
      <c r="K96" s="31"/>
      <c r="L96" s="31"/>
      <c r="M96" s="31"/>
      <c r="N96" s="31"/>
      <c r="O96" s="365"/>
      <c r="P96" s="31"/>
      <c r="Q96" s="31"/>
    </row>
    <row r="97" spans="1:17" s="3" customFormat="1" ht="15">
      <c r="A97" s="199"/>
      <c r="B97" s="199"/>
      <c r="C97" s="31"/>
      <c r="D97" s="31"/>
      <c r="E97" s="31"/>
      <c r="F97" s="31"/>
      <c r="G97" s="31"/>
      <c r="H97" s="31"/>
      <c r="I97" s="245"/>
      <c r="J97" s="245"/>
      <c r="K97" s="31"/>
      <c r="L97" s="31"/>
      <c r="M97" s="31"/>
      <c r="N97" s="31"/>
      <c r="O97" s="365"/>
      <c r="P97" s="31"/>
      <c r="Q97" s="31"/>
    </row>
    <row r="98" spans="1:17" s="3" customFormat="1" ht="15">
      <c r="A98" s="199"/>
      <c r="B98" s="199"/>
      <c r="C98" s="31"/>
      <c r="D98" s="31"/>
      <c r="E98" s="31"/>
      <c r="F98" s="31"/>
      <c r="G98" s="31"/>
      <c r="H98" s="31"/>
      <c r="I98" s="245"/>
      <c r="J98" s="245"/>
      <c r="K98" s="31"/>
      <c r="L98" s="31"/>
      <c r="M98" s="31"/>
      <c r="N98" s="31"/>
      <c r="O98" s="365"/>
      <c r="P98" s="31"/>
      <c r="Q98" s="31"/>
    </row>
    <row r="99" spans="1:17" s="3" customFormat="1" ht="15">
      <c r="A99" s="199"/>
      <c r="B99" s="199"/>
      <c r="C99" s="31"/>
      <c r="D99" s="31"/>
      <c r="E99" s="31"/>
      <c r="F99" s="31"/>
      <c r="G99" s="31"/>
      <c r="H99" s="31"/>
      <c r="I99" s="245"/>
      <c r="J99" s="245"/>
      <c r="K99" s="31"/>
      <c r="L99" s="31"/>
      <c r="M99" s="31"/>
      <c r="N99" s="31"/>
      <c r="O99" s="365"/>
      <c r="P99" s="31"/>
      <c r="Q99" s="31"/>
    </row>
    <row r="100" spans="1:17" s="3" customFormat="1" ht="15">
      <c r="A100" s="199"/>
      <c r="B100" s="199"/>
      <c r="C100" s="31"/>
      <c r="D100" s="31"/>
      <c r="E100" s="31"/>
      <c r="F100" s="31"/>
      <c r="G100" s="31"/>
      <c r="H100" s="31"/>
      <c r="I100" s="245"/>
      <c r="J100" s="245"/>
      <c r="K100" s="31"/>
      <c r="L100" s="31"/>
      <c r="M100" s="31"/>
      <c r="N100" s="31"/>
      <c r="O100" s="365"/>
      <c r="P100" s="31"/>
      <c r="Q100" s="31"/>
    </row>
    <row r="101" spans="1:17" s="3" customFormat="1" ht="15">
      <c r="A101" s="199"/>
      <c r="B101" s="199"/>
      <c r="C101" s="31"/>
      <c r="D101" s="31"/>
      <c r="E101" s="31"/>
      <c r="F101" s="31"/>
      <c r="G101" s="31"/>
      <c r="H101" s="31"/>
      <c r="I101" s="245"/>
      <c r="J101" s="245"/>
      <c r="K101" s="31"/>
      <c r="L101" s="31"/>
      <c r="M101" s="31"/>
      <c r="N101" s="31"/>
      <c r="O101" s="365"/>
      <c r="P101" s="31"/>
      <c r="Q101" s="31"/>
    </row>
    <row r="102" spans="1:17" s="3" customFormat="1" ht="15">
      <c r="A102" s="199"/>
      <c r="B102" s="199"/>
      <c r="C102" s="31"/>
      <c r="D102" s="31"/>
      <c r="E102" s="31"/>
      <c r="F102" s="31"/>
      <c r="G102" s="31"/>
      <c r="H102" s="31"/>
      <c r="I102" s="245"/>
      <c r="J102" s="245"/>
      <c r="K102" s="31"/>
      <c r="L102" s="31"/>
      <c r="M102" s="31"/>
      <c r="N102" s="31"/>
      <c r="O102" s="365"/>
      <c r="P102" s="31"/>
      <c r="Q102" s="31"/>
    </row>
    <row r="103" spans="1:17" s="3" customFormat="1" ht="15">
      <c r="A103" s="199"/>
      <c r="B103" s="199"/>
      <c r="C103" s="31"/>
      <c r="D103" s="31"/>
      <c r="E103" s="31"/>
      <c r="F103" s="31"/>
      <c r="G103" s="31"/>
      <c r="H103" s="31"/>
      <c r="I103" s="245"/>
      <c r="J103" s="245"/>
      <c r="K103" s="31"/>
      <c r="L103" s="31"/>
      <c r="M103" s="31"/>
      <c r="N103" s="31"/>
      <c r="O103" s="365"/>
      <c r="P103" s="31"/>
      <c r="Q103" s="31"/>
    </row>
    <row r="104" spans="1:17" s="3" customFormat="1" ht="15">
      <c r="A104" s="199"/>
      <c r="B104" s="199"/>
      <c r="C104" s="31"/>
      <c r="D104" s="31"/>
      <c r="E104" s="31"/>
      <c r="F104" s="31"/>
      <c r="G104" s="31"/>
      <c r="H104" s="31"/>
      <c r="I104" s="245"/>
      <c r="J104" s="245"/>
      <c r="K104" s="31"/>
      <c r="L104" s="31"/>
      <c r="M104" s="31"/>
      <c r="N104" s="31"/>
      <c r="O104" s="365"/>
      <c r="P104" s="31"/>
      <c r="Q104" s="31"/>
    </row>
    <row r="105" spans="1:17" s="3" customFormat="1" ht="15">
      <c r="A105" s="199"/>
      <c r="B105" s="199"/>
      <c r="C105" s="31"/>
      <c r="D105" s="31"/>
      <c r="E105" s="31"/>
      <c r="F105" s="31"/>
      <c r="G105" s="31"/>
      <c r="H105" s="31"/>
      <c r="I105" s="245"/>
      <c r="J105" s="245"/>
      <c r="K105" s="31"/>
      <c r="L105" s="31"/>
      <c r="M105" s="31"/>
      <c r="N105" s="31"/>
      <c r="O105" s="365"/>
      <c r="P105" s="31"/>
      <c r="Q105" s="31"/>
    </row>
    <row r="106" spans="1:17" s="3" customFormat="1" ht="15">
      <c r="A106" s="199"/>
      <c r="B106" s="199"/>
      <c r="C106" s="31"/>
      <c r="D106" s="31"/>
      <c r="E106" s="31"/>
      <c r="F106" s="31"/>
      <c r="G106" s="31"/>
      <c r="H106" s="31"/>
      <c r="I106" s="245"/>
      <c r="J106" s="245"/>
      <c r="K106" s="31"/>
      <c r="L106" s="31"/>
      <c r="M106" s="31"/>
      <c r="N106" s="31"/>
      <c r="O106" s="365"/>
      <c r="P106" s="31"/>
      <c r="Q106" s="31"/>
    </row>
    <row r="107" spans="1:17" s="3" customFormat="1" ht="15">
      <c r="A107" s="199"/>
      <c r="B107" s="199"/>
      <c r="C107" s="31"/>
      <c r="D107" s="31"/>
      <c r="E107" s="31"/>
      <c r="F107" s="31"/>
      <c r="G107" s="31"/>
      <c r="H107" s="31"/>
      <c r="I107" s="245"/>
      <c r="J107" s="245"/>
      <c r="K107" s="31"/>
      <c r="L107" s="31"/>
      <c r="M107" s="31"/>
      <c r="N107" s="31"/>
      <c r="O107" s="365"/>
      <c r="P107" s="31"/>
      <c r="Q107" s="31"/>
    </row>
    <row r="108" spans="1:17" s="3" customFormat="1" ht="15">
      <c r="A108" s="199"/>
      <c r="B108" s="199"/>
      <c r="C108" s="31"/>
      <c r="D108" s="31"/>
      <c r="E108" s="31"/>
      <c r="F108" s="31"/>
      <c r="G108" s="31"/>
      <c r="H108" s="31"/>
      <c r="I108" s="245"/>
      <c r="J108" s="245"/>
      <c r="K108" s="31"/>
      <c r="L108" s="31"/>
      <c r="M108" s="31"/>
      <c r="N108" s="31"/>
      <c r="O108" s="365"/>
      <c r="P108" s="31"/>
      <c r="Q108" s="31"/>
    </row>
    <row r="109" spans="1:17" s="3" customFormat="1" ht="15">
      <c r="A109" s="199"/>
      <c r="B109" s="199"/>
      <c r="C109" s="31"/>
      <c r="D109" s="31"/>
      <c r="E109" s="31"/>
      <c r="F109" s="31"/>
      <c r="G109" s="31"/>
      <c r="H109" s="31"/>
      <c r="I109" s="245"/>
      <c r="J109" s="245"/>
      <c r="K109" s="31"/>
      <c r="L109" s="31"/>
      <c r="M109" s="31"/>
      <c r="N109" s="31"/>
      <c r="O109" s="365"/>
      <c r="P109" s="31"/>
      <c r="Q109" s="31"/>
    </row>
    <row r="110" spans="1:17" s="3" customFormat="1" ht="15">
      <c r="A110" s="199"/>
      <c r="B110" s="199"/>
      <c r="C110" s="31"/>
      <c r="D110" s="31"/>
      <c r="E110" s="31"/>
      <c r="F110" s="31"/>
      <c r="G110" s="31"/>
      <c r="H110" s="31"/>
      <c r="I110" s="245"/>
      <c r="J110" s="245"/>
      <c r="K110" s="31"/>
      <c r="L110" s="31"/>
      <c r="M110" s="31"/>
      <c r="N110" s="31"/>
      <c r="O110" s="365"/>
      <c r="P110" s="31"/>
      <c r="Q110" s="31"/>
    </row>
    <row r="111" spans="1:17" s="3" customFormat="1" ht="15">
      <c r="A111" s="199"/>
      <c r="B111" s="199"/>
      <c r="C111" s="31"/>
      <c r="D111" s="31"/>
      <c r="E111" s="31"/>
      <c r="F111" s="31"/>
      <c r="G111" s="31"/>
      <c r="H111" s="31"/>
      <c r="I111" s="245"/>
      <c r="J111" s="245"/>
      <c r="K111" s="31"/>
      <c r="L111" s="31"/>
      <c r="M111" s="31"/>
      <c r="N111" s="31"/>
      <c r="O111" s="365"/>
      <c r="P111" s="31"/>
      <c r="Q111" s="31"/>
    </row>
    <row r="112" spans="1:17" s="3" customFormat="1" ht="15">
      <c r="A112" s="199"/>
      <c r="B112" s="199"/>
      <c r="C112" s="31"/>
      <c r="D112" s="31"/>
      <c r="E112" s="31"/>
      <c r="F112" s="31"/>
      <c r="G112" s="31"/>
      <c r="H112" s="31"/>
      <c r="I112" s="245"/>
      <c r="J112" s="245"/>
      <c r="K112" s="31"/>
      <c r="L112" s="31"/>
      <c r="M112" s="31"/>
      <c r="N112" s="31"/>
      <c r="O112" s="365"/>
      <c r="P112" s="31"/>
      <c r="Q112" s="31"/>
    </row>
    <row r="113" spans="1:17" s="3" customFormat="1" ht="15">
      <c r="A113" s="199"/>
      <c r="B113" s="199"/>
      <c r="C113" s="31"/>
      <c r="D113" s="31"/>
      <c r="E113" s="31"/>
      <c r="F113" s="31"/>
      <c r="G113" s="31"/>
      <c r="H113" s="31"/>
      <c r="I113" s="245"/>
      <c r="J113" s="245"/>
      <c r="K113" s="31"/>
      <c r="L113" s="31"/>
      <c r="M113" s="31"/>
      <c r="N113" s="31"/>
      <c r="O113" s="365"/>
      <c r="P113" s="31"/>
      <c r="Q113" s="31"/>
    </row>
    <row r="114" spans="1:17" s="3" customFormat="1" ht="15">
      <c r="A114" s="199"/>
      <c r="B114" s="199"/>
      <c r="C114" s="31"/>
      <c r="D114" s="31"/>
      <c r="E114" s="31"/>
      <c r="F114" s="31"/>
      <c r="G114" s="31"/>
      <c r="H114" s="31"/>
      <c r="I114" s="245"/>
      <c r="J114" s="245"/>
      <c r="K114" s="31"/>
      <c r="L114" s="31"/>
      <c r="M114" s="31"/>
      <c r="N114" s="31"/>
      <c r="O114" s="365"/>
      <c r="P114" s="31"/>
      <c r="Q114" s="31"/>
    </row>
    <row r="115" spans="1:17" s="3" customFormat="1" ht="15">
      <c r="A115" s="199"/>
      <c r="B115" s="199"/>
      <c r="C115" s="31"/>
      <c r="D115" s="31"/>
      <c r="E115" s="31"/>
      <c r="F115" s="31"/>
      <c r="G115" s="31"/>
      <c r="H115" s="31"/>
      <c r="I115" s="245"/>
      <c r="J115" s="245"/>
      <c r="K115" s="31"/>
      <c r="L115" s="31"/>
      <c r="M115" s="31"/>
      <c r="N115" s="31"/>
      <c r="O115" s="365"/>
      <c r="P115" s="31"/>
      <c r="Q115" s="31"/>
    </row>
    <row r="116" spans="1:17" s="3" customFormat="1" ht="15">
      <c r="A116" s="199"/>
      <c r="B116" s="199"/>
      <c r="C116" s="31"/>
      <c r="D116" s="31"/>
      <c r="E116" s="31"/>
      <c r="F116" s="31"/>
      <c r="G116" s="31"/>
      <c r="H116" s="31"/>
      <c r="I116" s="245"/>
      <c r="J116" s="245"/>
      <c r="K116" s="31"/>
      <c r="L116" s="31"/>
      <c r="M116" s="31"/>
      <c r="N116" s="31"/>
      <c r="O116" s="365"/>
      <c r="P116" s="31"/>
      <c r="Q116" s="31"/>
    </row>
    <row r="117" spans="1:17" s="3" customFormat="1" ht="15">
      <c r="A117" s="199"/>
      <c r="B117" s="199"/>
      <c r="C117" s="31"/>
      <c r="D117" s="31"/>
      <c r="E117" s="31"/>
      <c r="F117" s="31"/>
      <c r="G117" s="31"/>
      <c r="H117" s="31"/>
      <c r="I117" s="245"/>
      <c r="J117" s="245"/>
      <c r="K117" s="31"/>
      <c r="L117" s="31"/>
      <c r="M117" s="31"/>
      <c r="N117" s="31"/>
      <c r="O117" s="365"/>
      <c r="P117" s="31"/>
      <c r="Q117" s="31"/>
    </row>
    <row r="118" spans="1:17" s="3" customFormat="1" ht="15">
      <c r="A118" s="199"/>
      <c r="B118" s="199"/>
      <c r="C118" s="31"/>
      <c r="D118" s="31"/>
      <c r="E118" s="31"/>
      <c r="F118" s="31"/>
      <c r="G118" s="31"/>
      <c r="H118" s="31"/>
      <c r="I118" s="245"/>
      <c r="J118" s="245"/>
      <c r="K118" s="31"/>
      <c r="L118" s="31"/>
      <c r="M118" s="31"/>
      <c r="N118" s="31"/>
      <c r="O118" s="365"/>
      <c r="P118" s="31"/>
      <c r="Q118" s="31"/>
    </row>
    <row r="119" spans="1:17" s="3" customFormat="1" ht="15">
      <c r="A119" s="199"/>
      <c r="B119" s="199"/>
      <c r="C119" s="31"/>
      <c r="D119" s="31"/>
      <c r="E119" s="31"/>
      <c r="F119" s="31"/>
      <c r="G119" s="31"/>
      <c r="H119" s="31"/>
      <c r="I119" s="245"/>
      <c r="J119" s="245"/>
      <c r="K119" s="31"/>
      <c r="L119" s="31"/>
      <c r="M119" s="31"/>
      <c r="N119" s="31"/>
      <c r="O119" s="365"/>
      <c r="P119" s="31"/>
      <c r="Q119" s="31"/>
    </row>
    <row r="120" spans="1:17" s="3" customFormat="1" ht="15">
      <c r="A120" s="199"/>
      <c r="B120" s="199"/>
      <c r="C120" s="31"/>
      <c r="D120" s="31"/>
      <c r="E120" s="31"/>
      <c r="F120" s="31"/>
      <c r="G120" s="31"/>
      <c r="H120" s="31"/>
      <c r="I120" s="245"/>
      <c r="J120" s="245"/>
      <c r="K120" s="31"/>
      <c r="L120" s="31"/>
      <c r="M120" s="31"/>
      <c r="N120" s="31"/>
      <c r="O120" s="365"/>
      <c r="P120" s="31"/>
      <c r="Q120" s="31"/>
    </row>
    <row r="121" spans="1:17" s="3" customFormat="1" ht="15">
      <c r="A121" s="199"/>
      <c r="B121" s="199"/>
      <c r="C121" s="31"/>
      <c r="D121" s="31"/>
      <c r="E121" s="31"/>
      <c r="F121" s="31"/>
      <c r="G121" s="31"/>
      <c r="H121" s="31"/>
      <c r="I121" s="245"/>
      <c r="J121" s="245"/>
      <c r="K121" s="31"/>
      <c r="L121" s="31"/>
      <c r="M121" s="31"/>
      <c r="N121" s="31"/>
      <c r="O121" s="365"/>
      <c r="P121" s="31"/>
      <c r="Q121" s="31"/>
    </row>
    <row r="122" spans="1:17" s="3" customFormat="1" ht="15">
      <c r="A122" s="199"/>
      <c r="B122" s="199"/>
      <c r="C122" s="31"/>
      <c r="D122" s="31"/>
      <c r="E122" s="31"/>
      <c r="F122" s="31"/>
      <c r="G122" s="31"/>
      <c r="H122" s="31"/>
      <c r="I122" s="245"/>
      <c r="J122" s="245"/>
      <c r="K122" s="31"/>
      <c r="L122" s="31"/>
      <c r="M122" s="31"/>
      <c r="N122" s="31"/>
      <c r="O122" s="365"/>
      <c r="P122" s="31"/>
      <c r="Q122" s="31"/>
    </row>
    <row r="123" spans="1:17" s="3" customFormat="1" ht="15">
      <c r="A123" s="199"/>
      <c r="B123" s="199"/>
      <c r="C123" s="31"/>
      <c r="D123" s="31"/>
      <c r="E123" s="31"/>
      <c r="F123" s="31"/>
      <c r="G123" s="31"/>
      <c r="H123" s="31"/>
      <c r="I123" s="245"/>
      <c r="J123" s="245"/>
      <c r="K123" s="31"/>
      <c r="L123" s="31"/>
      <c r="M123" s="31"/>
      <c r="N123" s="31"/>
      <c r="O123" s="365"/>
      <c r="P123" s="31"/>
      <c r="Q123" s="31"/>
    </row>
    <row r="124" spans="1:17" s="3" customFormat="1" ht="15">
      <c r="A124" s="199"/>
      <c r="B124" s="199"/>
      <c r="C124" s="31"/>
      <c r="D124" s="31"/>
      <c r="E124" s="31"/>
      <c r="F124" s="31"/>
      <c r="G124" s="31"/>
      <c r="H124" s="31"/>
      <c r="I124" s="245"/>
      <c r="J124" s="245"/>
      <c r="K124" s="31"/>
      <c r="L124" s="31"/>
      <c r="M124" s="31"/>
      <c r="N124" s="31"/>
      <c r="O124" s="365"/>
      <c r="P124" s="31"/>
      <c r="Q124" s="31"/>
    </row>
    <row r="125" spans="1:17" s="3" customFormat="1" ht="15">
      <c r="A125" s="199"/>
      <c r="B125" s="199"/>
      <c r="C125" s="31"/>
      <c r="D125" s="31"/>
      <c r="E125" s="31"/>
      <c r="F125" s="31"/>
      <c r="G125" s="31"/>
      <c r="H125" s="31"/>
      <c r="I125" s="245"/>
      <c r="J125" s="245"/>
      <c r="K125" s="31"/>
      <c r="L125" s="31"/>
      <c r="M125" s="31"/>
      <c r="N125" s="31"/>
      <c r="O125" s="365"/>
      <c r="P125" s="31"/>
      <c r="Q125" s="31"/>
    </row>
    <row r="126" spans="1:17" s="3" customFormat="1" ht="15">
      <c r="A126" s="199"/>
      <c r="B126" s="199"/>
      <c r="C126" s="31"/>
      <c r="D126" s="31"/>
      <c r="E126" s="31"/>
      <c r="F126" s="31"/>
      <c r="G126" s="31"/>
      <c r="H126" s="31"/>
      <c r="I126" s="245"/>
      <c r="J126" s="245"/>
      <c r="K126" s="31"/>
      <c r="L126" s="31"/>
      <c r="M126" s="31"/>
      <c r="N126" s="31"/>
      <c r="O126" s="365"/>
      <c r="P126" s="31"/>
      <c r="Q126" s="31"/>
    </row>
    <row r="127" spans="1:17" s="3" customFormat="1" ht="15">
      <c r="A127" s="199"/>
      <c r="B127" s="199"/>
      <c r="C127" s="31"/>
      <c r="D127" s="31"/>
      <c r="E127" s="31"/>
      <c r="F127" s="31"/>
      <c r="G127" s="31"/>
      <c r="H127" s="31"/>
      <c r="I127" s="245"/>
      <c r="J127" s="245"/>
      <c r="K127" s="31"/>
      <c r="L127" s="31"/>
      <c r="M127" s="31"/>
      <c r="N127" s="31"/>
      <c r="O127" s="365"/>
      <c r="P127" s="31"/>
      <c r="Q127" s="31"/>
    </row>
    <row r="128" spans="1:17" s="3" customFormat="1" ht="15">
      <c r="A128" s="199"/>
      <c r="B128" s="199"/>
      <c r="C128" s="31"/>
      <c r="D128" s="31"/>
      <c r="E128" s="31"/>
      <c r="F128" s="31"/>
      <c r="G128" s="31"/>
      <c r="H128" s="31"/>
      <c r="I128" s="245"/>
      <c r="J128" s="245"/>
      <c r="K128" s="31"/>
      <c r="L128" s="31"/>
      <c r="M128" s="31"/>
      <c r="N128" s="31"/>
      <c r="O128" s="365"/>
      <c r="P128" s="31"/>
      <c r="Q128" s="31"/>
    </row>
    <row r="129" spans="1:17" s="3" customFormat="1" ht="15">
      <c r="A129" s="199"/>
      <c r="B129" s="199"/>
      <c r="C129" s="31"/>
      <c r="D129" s="31"/>
      <c r="E129" s="31"/>
      <c r="F129" s="31"/>
      <c r="G129" s="31"/>
      <c r="H129" s="31"/>
      <c r="I129" s="245"/>
      <c r="J129" s="245"/>
      <c r="K129" s="31"/>
      <c r="L129" s="31"/>
      <c r="M129" s="31"/>
      <c r="N129" s="31"/>
      <c r="O129" s="365"/>
      <c r="P129" s="31"/>
      <c r="Q129" s="31"/>
    </row>
    <row r="130" spans="1:17" s="3" customFormat="1" ht="15">
      <c r="A130" s="199"/>
      <c r="B130" s="199"/>
      <c r="C130" s="31"/>
      <c r="D130" s="31"/>
      <c r="E130" s="31"/>
      <c r="F130" s="31"/>
      <c r="G130" s="31"/>
      <c r="H130" s="31"/>
      <c r="I130" s="245"/>
      <c r="J130" s="245"/>
      <c r="K130" s="31"/>
      <c r="L130" s="31"/>
      <c r="M130" s="31"/>
      <c r="N130" s="31"/>
      <c r="O130" s="365"/>
      <c r="P130" s="31"/>
      <c r="Q130" s="31"/>
    </row>
    <row r="131" spans="1:17" s="3" customFormat="1" ht="15">
      <c r="A131" s="199"/>
      <c r="B131" s="199"/>
      <c r="C131" s="31"/>
      <c r="D131" s="31"/>
      <c r="E131" s="31"/>
      <c r="F131" s="31"/>
      <c r="G131" s="31"/>
      <c r="H131" s="31"/>
      <c r="I131" s="245"/>
      <c r="J131" s="245"/>
      <c r="K131" s="31"/>
      <c r="L131" s="31"/>
      <c r="M131" s="31"/>
      <c r="N131" s="31"/>
      <c r="O131" s="365"/>
      <c r="P131" s="31"/>
      <c r="Q131" s="31"/>
    </row>
    <row r="132" spans="1:17" s="3" customFormat="1" ht="15">
      <c r="A132" s="199"/>
      <c r="B132" s="199"/>
      <c r="C132" s="31"/>
      <c r="D132" s="31"/>
      <c r="E132" s="31"/>
      <c r="F132" s="31"/>
      <c r="G132" s="31"/>
      <c r="H132" s="31"/>
      <c r="I132" s="245"/>
      <c r="J132" s="245"/>
      <c r="K132" s="31"/>
      <c r="L132" s="31"/>
      <c r="M132" s="31"/>
      <c r="N132" s="31"/>
      <c r="O132" s="365"/>
      <c r="P132" s="31"/>
      <c r="Q132" s="31"/>
    </row>
    <row r="133" spans="1:17" s="3" customFormat="1" ht="15">
      <c r="A133" s="199"/>
      <c r="B133" s="199"/>
      <c r="C133" s="31"/>
      <c r="D133" s="31"/>
      <c r="E133" s="31"/>
      <c r="F133" s="31"/>
      <c r="G133" s="31"/>
      <c r="H133" s="31"/>
      <c r="I133" s="245"/>
      <c r="J133" s="245"/>
      <c r="K133" s="31"/>
      <c r="L133" s="31"/>
      <c r="M133" s="31"/>
      <c r="N133" s="31"/>
      <c r="O133" s="365"/>
      <c r="P133" s="31"/>
      <c r="Q133" s="31"/>
    </row>
    <row r="134" spans="1:17" s="3" customFormat="1" ht="15">
      <c r="A134" s="199"/>
      <c r="B134" s="199"/>
      <c r="C134" s="31"/>
      <c r="D134" s="31"/>
      <c r="E134" s="31"/>
      <c r="F134" s="31"/>
      <c r="G134" s="31"/>
      <c r="H134" s="31"/>
      <c r="I134" s="245"/>
      <c r="J134" s="245"/>
      <c r="K134" s="31"/>
      <c r="L134" s="31"/>
      <c r="M134" s="31"/>
      <c r="N134" s="31"/>
      <c r="O134" s="365"/>
      <c r="P134" s="31"/>
      <c r="Q134" s="31"/>
    </row>
    <row r="135" spans="1:17" s="3" customFormat="1" ht="15">
      <c r="A135" s="199"/>
      <c r="B135" s="199"/>
      <c r="C135" s="31"/>
      <c r="D135" s="31"/>
      <c r="E135" s="31"/>
      <c r="F135" s="31"/>
      <c r="G135" s="31"/>
      <c r="H135" s="31"/>
      <c r="I135" s="245"/>
      <c r="J135" s="245"/>
      <c r="K135" s="31"/>
      <c r="L135" s="31"/>
      <c r="M135" s="31"/>
      <c r="N135" s="31"/>
      <c r="O135" s="365"/>
      <c r="P135" s="31"/>
      <c r="Q135" s="31"/>
    </row>
    <row r="136" spans="1:17" s="3" customFormat="1" ht="15">
      <c r="A136" s="199"/>
      <c r="B136" s="199"/>
      <c r="C136" s="31"/>
      <c r="D136" s="31"/>
      <c r="E136" s="31"/>
      <c r="F136" s="31"/>
      <c r="G136" s="31"/>
      <c r="H136" s="31"/>
      <c r="I136" s="245"/>
      <c r="J136" s="245"/>
      <c r="K136" s="31"/>
      <c r="L136" s="31"/>
      <c r="M136" s="31"/>
      <c r="N136" s="31"/>
      <c r="O136" s="365"/>
      <c r="P136" s="31"/>
      <c r="Q136" s="31"/>
    </row>
    <row r="137" spans="1:17" s="3" customFormat="1" ht="15">
      <c r="A137" s="199"/>
      <c r="B137" s="199"/>
      <c r="C137" s="31"/>
      <c r="D137" s="31"/>
      <c r="E137" s="31"/>
      <c r="F137" s="31"/>
      <c r="G137" s="31"/>
      <c r="H137" s="31"/>
      <c r="I137" s="245"/>
      <c r="J137" s="245"/>
      <c r="K137" s="31"/>
      <c r="L137" s="31"/>
      <c r="M137" s="31"/>
      <c r="N137" s="31"/>
      <c r="O137" s="365"/>
      <c r="P137" s="31"/>
      <c r="Q137" s="31"/>
    </row>
    <row r="138" spans="1:17" s="3" customFormat="1" ht="15">
      <c r="A138" s="199"/>
      <c r="B138" s="199"/>
      <c r="C138" s="31"/>
      <c r="D138" s="31"/>
      <c r="E138" s="31"/>
      <c r="F138" s="31"/>
      <c r="G138" s="31"/>
      <c r="H138" s="31"/>
      <c r="I138" s="245"/>
      <c r="J138" s="245"/>
      <c r="K138" s="31"/>
      <c r="L138" s="31"/>
      <c r="M138" s="31"/>
      <c r="N138" s="31"/>
      <c r="O138" s="365"/>
      <c r="P138" s="31"/>
      <c r="Q138" s="31"/>
    </row>
    <row r="139" spans="1:17" s="3" customFormat="1" ht="15">
      <c r="A139" s="199"/>
      <c r="B139" s="199"/>
      <c r="C139" s="31"/>
      <c r="D139" s="31"/>
      <c r="E139" s="31"/>
      <c r="F139" s="31"/>
      <c r="G139" s="31"/>
      <c r="H139" s="31"/>
      <c r="I139" s="245"/>
      <c r="J139" s="245"/>
      <c r="K139" s="31"/>
      <c r="L139" s="31"/>
      <c r="M139" s="31"/>
      <c r="N139" s="31"/>
      <c r="O139" s="365"/>
      <c r="P139" s="31"/>
      <c r="Q139" s="31"/>
    </row>
    <row r="140" spans="1:17" s="3" customFormat="1" ht="15">
      <c r="A140" s="199"/>
      <c r="B140" s="199"/>
      <c r="C140" s="31"/>
      <c r="D140" s="31"/>
      <c r="E140" s="31"/>
      <c r="F140" s="31"/>
      <c r="G140" s="31"/>
      <c r="H140" s="31"/>
      <c r="I140" s="245"/>
      <c r="J140" s="245"/>
      <c r="K140" s="31"/>
      <c r="L140" s="31"/>
      <c r="M140" s="31"/>
      <c r="N140" s="31"/>
      <c r="O140" s="365"/>
      <c r="P140" s="31"/>
      <c r="Q140" s="31"/>
    </row>
    <row r="141" spans="1:17" s="3" customFormat="1" ht="15">
      <c r="A141" s="199"/>
      <c r="B141" s="199"/>
      <c r="C141" s="31"/>
      <c r="D141" s="31"/>
      <c r="E141" s="31"/>
      <c r="F141" s="31"/>
      <c r="G141" s="31"/>
      <c r="H141" s="31"/>
      <c r="I141" s="245"/>
      <c r="J141" s="245"/>
      <c r="K141" s="31"/>
      <c r="L141" s="31"/>
      <c r="M141" s="31"/>
      <c r="N141" s="31"/>
      <c r="O141" s="365"/>
      <c r="P141" s="31"/>
      <c r="Q141" s="31"/>
    </row>
    <row r="142" spans="1:17" s="3" customFormat="1" ht="15">
      <c r="A142" s="4"/>
      <c r="B142" s="4"/>
      <c r="I142" s="22"/>
      <c r="J142" s="22"/>
      <c r="O142" s="362"/>
    </row>
    <row r="143" spans="1:17" s="3" customFormat="1" ht="15">
      <c r="A143" s="4"/>
      <c r="B143" s="4"/>
      <c r="I143" s="22"/>
      <c r="J143" s="22"/>
      <c r="O143" s="362"/>
    </row>
    <row r="144" spans="1:17" s="3" customFormat="1" ht="15">
      <c r="A144" s="4"/>
      <c r="B144" s="4"/>
      <c r="I144" s="22"/>
      <c r="J144" s="22"/>
      <c r="O144" s="362"/>
    </row>
    <row r="145" spans="1:15" s="3" customFormat="1" ht="15">
      <c r="A145" s="4"/>
      <c r="B145" s="4"/>
      <c r="I145" s="22"/>
      <c r="J145" s="22"/>
      <c r="O145" s="362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55118110236220474" top="0.55118110236220474" bottom="0.55118110236220474" header="0.31496062992125984" footer="0.31496062992125984"/>
  <pageSetup paperSize="9" firstPageNumber="4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C000"/>
  </sheetPr>
  <dimension ref="A1:Q144"/>
  <sheetViews>
    <sheetView topLeftCell="G1" zoomScale="115" zoomScaleNormal="115" workbookViewId="0">
      <selection activeCell="H4" sqref="H4"/>
    </sheetView>
  </sheetViews>
  <sheetFormatPr defaultRowHeight="17.45" customHeight="1"/>
  <cols>
    <col min="1" max="2" width="7.42578125" style="2" customWidth="1"/>
    <col min="3" max="3" width="28.7109375" customWidth="1"/>
    <col min="4" max="4" width="12.28515625" customWidth="1"/>
    <col min="5" max="5" width="11.28515625" customWidth="1"/>
    <col min="6" max="6" width="12.28515625" customWidth="1"/>
    <col min="7" max="7" width="11.140625" customWidth="1"/>
    <col min="8" max="8" width="11.7109375" customWidth="1"/>
    <col min="9" max="10" width="7.7109375" style="21" customWidth="1"/>
    <col min="11" max="11" width="32.28515625" style="20" customWidth="1"/>
    <col min="12" max="12" width="30.28515625" style="20" customWidth="1"/>
    <col min="13" max="13" width="9.7109375" style="20" customWidth="1"/>
    <col min="14" max="14" width="8.7109375" customWidth="1"/>
    <col min="15" max="15" width="12.85546875" customWidth="1"/>
    <col min="16" max="16" width="10.28515625" customWidth="1"/>
  </cols>
  <sheetData>
    <row r="1" spans="1:17" ht="18.75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75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4.4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3089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4">
      <c r="A5" s="290" t="s">
        <v>1440</v>
      </c>
      <c r="B5" s="290"/>
      <c r="C5" s="291" t="s">
        <v>2237</v>
      </c>
      <c r="D5" s="291"/>
      <c r="E5" s="291"/>
      <c r="F5" s="291"/>
      <c r="G5" s="291"/>
      <c r="H5" s="291"/>
      <c r="I5" s="196" t="s">
        <v>1441</v>
      </c>
      <c r="J5" s="196"/>
      <c r="K5" s="196" t="s">
        <v>2238</v>
      </c>
      <c r="L5" s="196"/>
      <c r="M5" s="170"/>
      <c r="N5" s="196"/>
      <c r="O5" s="196"/>
      <c r="P5" s="196"/>
    </row>
    <row r="6" spans="1:17" ht="24">
      <c r="A6" s="292" t="s">
        <v>2239</v>
      </c>
      <c r="B6" s="292" t="s">
        <v>3035</v>
      </c>
      <c r="C6" s="142" t="s">
        <v>2600</v>
      </c>
      <c r="D6" s="292" t="s">
        <v>3036</v>
      </c>
      <c r="E6" s="293">
        <v>40000</v>
      </c>
      <c r="F6" s="293">
        <v>16000</v>
      </c>
      <c r="G6" s="293">
        <v>20000</v>
      </c>
      <c r="H6" s="293">
        <v>40000</v>
      </c>
      <c r="I6" s="205" t="s">
        <v>2240</v>
      </c>
      <c r="J6" s="292" t="s">
        <v>2816</v>
      </c>
      <c r="K6" s="192" t="s">
        <v>34</v>
      </c>
      <c r="L6" s="292" t="s">
        <v>2854</v>
      </c>
      <c r="M6" s="141">
        <v>0</v>
      </c>
      <c r="N6" s="282">
        <v>0</v>
      </c>
      <c r="O6" s="118">
        <v>0</v>
      </c>
      <c r="P6" s="118">
        <v>0</v>
      </c>
      <c r="Q6" s="15" t="s">
        <v>3278</v>
      </c>
    </row>
    <row r="7" spans="1:17" ht="15">
      <c r="A7" s="292" t="s">
        <v>2241</v>
      </c>
      <c r="B7" s="292" t="s">
        <v>3035</v>
      </c>
      <c r="C7" s="142" t="s">
        <v>2601</v>
      </c>
      <c r="D7" s="292" t="s">
        <v>3036</v>
      </c>
      <c r="E7" s="293">
        <v>180000</v>
      </c>
      <c r="F7" s="293">
        <v>150750</v>
      </c>
      <c r="G7" s="293">
        <v>200000</v>
      </c>
      <c r="H7" s="293">
        <v>180000</v>
      </c>
      <c r="I7" s="205" t="s">
        <v>2242</v>
      </c>
      <c r="J7" s="292" t="s">
        <v>2817</v>
      </c>
      <c r="K7" s="192" t="s">
        <v>36</v>
      </c>
      <c r="L7" s="292" t="s">
        <v>2855</v>
      </c>
      <c r="M7" s="141">
        <v>0</v>
      </c>
      <c r="N7" s="282">
        <v>0</v>
      </c>
      <c r="O7" s="118">
        <v>0</v>
      </c>
      <c r="P7" s="118">
        <v>0</v>
      </c>
      <c r="Q7" s="15" t="s">
        <v>3278</v>
      </c>
    </row>
    <row r="8" spans="1:17" ht="24">
      <c r="A8" s="292" t="s">
        <v>2243</v>
      </c>
      <c r="B8" s="292" t="s">
        <v>3035</v>
      </c>
      <c r="C8" s="142" t="s">
        <v>2602</v>
      </c>
      <c r="D8" s="292" t="s">
        <v>3036</v>
      </c>
      <c r="E8" s="293">
        <v>30000</v>
      </c>
      <c r="F8" s="293">
        <v>37500</v>
      </c>
      <c r="G8" s="293">
        <v>50000</v>
      </c>
      <c r="H8" s="293">
        <v>50000</v>
      </c>
      <c r="I8" s="112" t="s">
        <v>43</v>
      </c>
      <c r="J8" s="112"/>
      <c r="K8" s="193" t="s">
        <v>677</v>
      </c>
      <c r="L8" s="193"/>
      <c r="M8" s="145">
        <f>SUM(M6:M7)</f>
        <v>0</v>
      </c>
      <c r="N8" s="294">
        <f>SUM(N6:N7)</f>
        <v>0</v>
      </c>
      <c r="O8" s="294">
        <f t="shared" ref="O8:P8" si="0">SUM(O6:O7)</f>
        <v>0</v>
      </c>
      <c r="P8" s="294">
        <f t="shared" si="0"/>
        <v>0</v>
      </c>
    </row>
    <row r="9" spans="1:17" ht="15">
      <c r="A9" s="292" t="s">
        <v>2244</v>
      </c>
      <c r="B9" s="292" t="s">
        <v>3035</v>
      </c>
      <c r="C9" s="142" t="s">
        <v>2603</v>
      </c>
      <c r="D9" s="292" t="s">
        <v>3036</v>
      </c>
      <c r="E9" s="293">
        <v>120000</v>
      </c>
      <c r="F9" s="293">
        <v>72750</v>
      </c>
      <c r="G9" s="293">
        <v>100000</v>
      </c>
      <c r="H9" s="293">
        <v>100000</v>
      </c>
      <c r="I9" s="204"/>
      <c r="J9" s="204"/>
      <c r="K9" s="204" t="s">
        <v>792</v>
      </c>
      <c r="L9" s="204"/>
      <c r="M9" s="170"/>
      <c r="N9" s="266"/>
      <c r="O9" s="266"/>
      <c r="P9" s="266"/>
    </row>
    <row r="10" spans="1:17" ht="15">
      <c r="A10" s="292" t="s">
        <v>2245</v>
      </c>
      <c r="B10" s="292" t="s">
        <v>3035</v>
      </c>
      <c r="C10" s="142" t="s">
        <v>2604</v>
      </c>
      <c r="D10" s="292" t="s">
        <v>3036</v>
      </c>
      <c r="E10" s="293">
        <v>5300000</v>
      </c>
      <c r="F10" s="293">
        <v>6581900</v>
      </c>
      <c r="G10" s="293">
        <v>7000000</v>
      </c>
      <c r="H10" s="293">
        <v>7000000</v>
      </c>
      <c r="I10" s="192" t="s">
        <v>2246</v>
      </c>
      <c r="J10" s="292" t="s">
        <v>3037</v>
      </c>
      <c r="K10" s="192" t="s">
        <v>46</v>
      </c>
      <c r="L10" s="292" t="s">
        <v>3038</v>
      </c>
      <c r="M10" s="235">
        <v>17000000</v>
      </c>
      <c r="N10" s="235">
        <v>2827289</v>
      </c>
      <c r="O10" s="118">
        <v>16000000</v>
      </c>
      <c r="P10" s="118">
        <v>17000000</v>
      </c>
      <c r="Q10" t="s">
        <v>3279</v>
      </c>
    </row>
    <row r="11" spans="1:17" ht="15">
      <c r="A11" s="292" t="s">
        <v>2247</v>
      </c>
      <c r="B11" s="292" t="s">
        <v>3035</v>
      </c>
      <c r="C11" s="142" t="s">
        <v>2605</v>
      </c>
      <c r="D11" s="292" t="s">
        <v>3036</v>
      </c>
      <c r="E11" s="293">
        <v>10000</v>
      </c>
      <c r="F11" s="293">
        <v>24000</v>
      </c>
      <c r="G11" s="293">
        <v>30000</v>
      </c>
      <c r="H11" s="293">
        <v>30000</v>
      </c>
      <c r="I11" s="156" t="s">
        <v>2590</v>
      </c>
      <c r="J11" s="292" t="s">
        <v>3053</v>
      </c>
      <c r="K11" s="122" t="s">
        <v>110</v>
      </c>
      <c r="L11" s="292" t="s">
        <v>3054</v>
      </c>
      <c r="M11" s="119">
        <v>7920000</v>
      </c>
      <c r="N11" s="118">
        <v>0</v>
      </c>
      <c r="O11" s="118">
        <v>0</v>
      </c>
      <c r="P11" s="118">
        <v>8600000</v>
      </c>
      <c r="Q11" t="s">
        <v>3279</v>
      </c>
    </row>
    <row r="12" spans="1:17" ht="24">
      <c r="A12" s="292" t="s">
        <v>2249</v>
      </c>
      <c r="B12" s="292" t="s">
        <v>3035</v>
      </c>
      <c r="C12" s="142" t="s">
        <v>2250</v>
      </c>
      <c r="D12" s="292" t="s">
        <v>3036</v>
      </c>
      <c r="E12" s="142">
        <v>0</v>
      </c>
      <c r="F12" s="293">
        <v>0</v>
      </c>
      <c r="G12" s="293">
        <v>0</v>
      </c>
      <c r="H12" s="293">
        <v>0</v>
      </c>
      <c r="I12" s="192" t="s">
        <v>2248</v>
      </c>
      <c r="J12" s="292" t="s">
        <v>2826</v>
      </c>
      <c r="K12" s="192" t="s">
        <v>56</v>
      </c>
      <c r="L12" s="292" t="s">
        <v>2862</v>
      </c>
      <c r="M12" s="123">
        <v>100000</v>
      </c>
      <c r="N12" s="123">
        <v>27521</v>
      </c>
      <c r="O12" s="118">
        <v>50000</v>
      </c>
      <c r="P12" s="118">
        <v>50000</v>
      </c>
      <c r="Q12" t="s">
        <v>3279</v>
      </c>
    </row>
    <row r="13" spans="1:17" ht="13.9" customHeight="1">
      <c r="A13" s="292" t="s">
        <v>2252</v>
      </c>
      <c r="B13" s="292" t="s">
        <v>3035</v>
      </c>
      <c r="C13" s="142" t="s">
        <v>2606</v>
      </c>
      <c r="D13" s="292" t="s">
        <v>3036</v>
      </c>
      <c r="E13" s="293">
        <v>33000000</v>
      </c>
      <c r="F13" s="293">
        <v>23695000</v>
      </c>
      <c r="G13" s="293">
        <v>25000000</v>
      </c>
      <c r="H13" s="293">
        <v>25000000</v>
      </c>
      <c r="I13" s="192" t="s">
        <v>2251</v>
      </c>
      <c r="J13" s="292" t="s">
        <v>2827</v>
      </c>
      <c r="K13" s="192" t="s">
        <v>684</v>
      </c>
      <c r="L13" s="292" t="s">
        <v>2863</v>
      </c>
      <c r="M13" s="134">
        <v>300000</v>
      </c>
      <c r="N13" s="235">
        <v>73814</v>
      </c>
      <c r="O13" s="118">
        <v>150000</v>
      </c>
      <c r="P13" s="118">
        <v>150000</v>
      </c>
      <c r="Q13" t="s">
        <v>3279</v>
      </c>
    </row>
    <row r="14" spans="1:17" ht="15">
      <c r="A14" s="292" t="s">
        <v>2254</v>
      </c>
      <c r="B14" s="292" t="s">
        <v>3035</v>
      </c>
      <c r="C14" s="142" t="s">
        <v>2255</v>
      </c>
      <c r="D14" s="292" t="s">
        <v>3036</v>
      </c>
      <c r="E14" s="295">
        <v>10000</v>
      </c>
      <c r="F14" s="293">
        <v>0</v>
      </c>
      <c r="G14" s="293">
        <v>0</v>
      </c>
      <c r="H14" s="293">
        <v>10000</v>
      </c>
      <c r="I14" s="192" t="s">
        <v>2253</v>
      </c>
      <c r="J14" s="292" t="s">
        <v>2828</v>
      </c>
      <c r="K14" s="192" t="s">
        <v>60</v>
      </c>
      <c r="L14" s="292" t="s">
        <v>2864</v>
      </c>
      <c r="M14" s="134">
        <v>100000</v>
      </c>
      <c r="N14" s="235">
        <v>28640</v>
      </c>
      <c r="O14" s="118">
        <v>60000</v>
      </c>
      <c r="P14" s="118">
        <v>60000</v>
      </c>
      <c r="Q14" t="s">
        <v>3279</v>
      </c>
    </row>
    <row r="15" spans="1:17" ht="24">
      <c r="A15" s="292" t="s">
        <v>2257</v>
      </c>
      <c r="B15" s="292" t="s">
        <v>3035</v>
      </c>
      <c r="C15" s="142" t="s">
        <v>2607</v>
      </c>
      <c r="D15" s="292" t="s">
        <v>3036</v>
      </c>
      <c r="E15" s="293">
        <v>4900000</v>
      </c>
      <c r="F15" s="293">
        <v>4542300</v>
      </c>
      <c r="G15" s="293">
        <v>4900000</v>
      </c>
      <c r="H15" s="293">
        <v>5000000</v>
      </c>
      <c r="I15" s="192" t="s">
        <v>2256</v>
      </c>
      <c r="J15" s="292" t="s">
        <v>2829</v>
      </c>
      <c r="K15" s="192" t="s">
        <v>62</v>
      </c>
      <c r="L15" s="292" t="s">
        <v>2865</v>
      </c>
      <c r="M15" s="134">
        <v>10000</v>
      </c>
      <c r="N15" s="235">
        <v>2450</v>
      </c>
      <c r="O15" s="118">
        <v>10000</v>
      </c>
      <c r="P15" s="118">
        <v>10000</v>
      </c>
      <c r="Q15" t="s">
        <v>3279</v>
      </c>
    </row>
    <row r="16" spans="1:17" ht="24">
      <c r="A16" s="292" t="s">
        <v>2259</v>
      </c>
      <c r="B16" s="292" t="s">
        <v>3035</v>
      </c>
      <c r="C16" s="142" t="s">
        <v>2260</v>
      </c>
      <c r="D16" s="292" t="s">
        <v>3036</v>
      </c>
      <c r="E16" s="295">
        <v>10000</v>
      </c>
      <c r="F16" s="293">
        <v>0</v>
      </c>
      <c r="G16" s="293">
        <v>0</v>
      </c>
      <c r="H16" s="293">
        <v>10000</v>
      </c>
      <c r="I16" s="192" t="s">
        <v>2258</v>
      </c>
      <c r="J16" s="292" t="s">
        <v>2830</v>
      </c>
      <c r="K16" s="192" t="s">
        <v>64</v>
      </c>
      <c r="L16" s="292" t="s">
        <v>2866</v>
      </c>
      <c r="M16" s="134">
        <v>100000</v>
      </c>
      <c r="N16" s="235">
        <v>145040</v>
      </c>
      <c r="O16" s="118">
        <v>200000</v>
      </c>
      <c r="P16" s="118">
        <v>200000</v>
      </c>
      <c r="Q16" t="s">
        <v>3279</v>
      </c>
    </row>
    <row r="17" spans="1:17" ht="24">
      <c r="A17" s="292" t="s">
        <v>2262</v>
      </c>
      <c r="B17" s="292" t="s">
        <v>3035</v>
      </c>
      <c r="C17" s="142" t="s">
        <v>2263</v>
      </c>
      <c r="D17" s="292" t="s">
        <v>3036</v>
      </c>
      <c r="E17" s="295">
        <v>10000</v>
      </c>
      <c r="F17" s="293">
        <v>0</v>
      </c>
      <c r="G17" s="293">
        <v>0</v>
      </c>
      <c r="H17" s="293">
        <v>10000</v>
      </c>
      <c r="I17" s="192" t="s">
        <v>2261</v>
      </c>
      <c r="J17" s="292" t="s">
        <v>2831</v>
      </c>
      <c r="K17" s="192" t="s">
        <v>66</v>
      </c>
      <c r="L17" s="292" t="s">
        <v>2867</v>
      </c>
      <c r="M17" s="134">
        <v>50000</v>
      </c>
      <c r="N17" s="235">
        <v>21795</v>
      </c>
      <c r="O17" s="118">
        <v>50000</v>
      </c>
      <c r="P17" s="118">
        <v>50000</v>
      </c>
      <c r="Q17" t="s">
        <v>3279</v>
      </c>
    </row>
    <row r="18" spans="1:17" ht="16.149999999999999" customHeight="1">
      <c r="A18" s="292" t="s">
        <v>2265</v>
      </c>
      <c r="B18" s="292" t="s">
        <v>3035</v>
      </c>
      <c r="C18" s="142" t="s">
        <v>2266</v>
      </c>
      <c r="D18" s="292" t="s">
        <v>3036</v>
      </c>
      <c r="E18" s="293">
        <v>4000000</v>
      </c>
      <c r="F18" s="293">
        <v>2537750</v>
      </c>
      <c r="G18" s="293">
        <v>3000000</v>
      </c>
      <c r="H18" s="293">
        <v>3000000</v>
      </c>
      <c r="I18" s="192" t="s">
        <v>2264</v>
      </c>
      <c r="J18" s="292" t="s">
        <v>2834</v>
      </c>
      <c r="K18" s="192" t="s">
        <v>72</v>
      </c>
      <c r="L18" s="292" t="s">
        <v>2869</v>
      </c>
      <c r="M18" s="141">
        <v>0</v>
      </c>
      <c r="N18" s="235">
        <v>0</v>
      </c>
      <c r="O18" s="118">
        <v>0</v>
      </c>
      <c r="P18" s="118">
        <v>0</v>
      </c>
      <c r="Q18" t="s">
        <v>3279</v>
      </c>
    </row>
    <row r="19" spans="1:17" ht="24">
      <c r="A19" s="159" t="s">
        <v>2476</v>
      </c>
      <c r="B19" s="292" t="s">
        <v>3035</v>
      </c>
      <c r="C19" s="118" t="s">
        <v>2608</v>
      </c>
      <c r="D19" s="292" t="s">
        <v>3036</v>
      </c>
      <c r="E19" s="126">
        <v>2500000</v>
      </c>
      <c r="F19" s="118">
        <v>0</v>
      </c>
      <c r="G19" s="293">
        <v>10000</v>
      </c>
      <c r="H19" s="293">
        <v>2500000</v>
      </c>
      <c r="I19" s="192" t="s">
        <v>2267</v>
      </c>
      <c r="J19" s="292" t="s">
        <v>2836</v>
      </c>
      <c r="K19" s="192" t="s">
        <v>76</v>
      </c>
      <c r="L19" s="292" t="s">
        <v>2871</v>
      </c>
      <c r="M19" s="141">
        <v>0</v>
      </c>
      <c r="N19" s="235">
        <v>0</v>
      </c>
      <c r="O19" s="118">
        <v>0</v>
      </c>
      <c r="P19" s="118">
        <v>0</v>
      </c>
      <c r="Q19" t="s">
        <v>3279</v>
      </c>
    </row>
    <row r="20" spans="1:17" ht="24">
      <c r="A20" s="128"/>
      <c r="B20" s="128"/>
      <c r="C20" s="129"/>
      <c r="D20" s="129"/>
      <c r="E20" s="129"/>
      <c r="F20" s="123"/>
      <c r="G20" s="126"/>
      <c r="H20" s="123"/>
      <c r="I20" s="192" t="s">
        <v>2268</v>
      </c>
      <c r="J20" s="292" t="s">
        <v>2838</v>
      </c>
      <c r="K20" s="192" t="s">
        <v>81</v>
      </c>
      <c r="L20" s="292" t="s">
        <v>2872</v>
      </c>
      <c r="M20" s="134">
        <v>1000000</v>
      </c>
      <c r="N20" s="235">
        <v>496503</v>
      </c>
      <c r="O20" s="118">
        <v>700000</v>
      </c>
      <c r="P20" s="118">
        <v>1000000</v>
      </c>
      <c r="Q20" t="s">
        <v>3279</v>
      </c>
    </row>
    <row r="21" spans="1:17" ht="15">
      <c r="A21" s="128"/>
      <c r="B21" s="128"/>
      <c r="C21" s="129"/>
      <c r="D21" s="129"/>
      <c r="E21" s="129"/>
      <c r="F21" s="123"/>
      <c r="G21" s="126"/>
      <c r="H21" s="123"/>
      <c r="I21" s="192" t="s">
        <v>2269</v>
      </c>
      <c r="J21" s="292" t="s">
        <v>2840</v>
      </c>
      <c r="K21" s="192" t="s">
        <v>85</v>
      </c>
      <c r="L21" s="292" t="s">
        <v>2874</v>
      </c>
      <c r="M21" s="134">
        <v>50000</v>
      </c>
      <c r="N21" s="235">
        <v>0</v>
      </c>
      <c r="O21" s="118">
        <v>10000</v>
      </c>
      <c r="P21" s="118">
        <v>10000</v>
      </c>
      <c r="Q21" t="s">
        <v>3279</v>
      </c>
    </row>
    <row r="22" spans="1:17" ht="15">
      <c r="A22" s="160"/>
      <c r="B22" s="160"/>
      <c r="C22" s="32"/>
      <c r="D22" s="32"/>
      <c r="E22" s="32"/>
      <c r="F22" s="32"/>
      <c r="G22" s="363"/>
      <c r="H22" s="32"/>
      <c r="I22" s="192" t="s">
        <v>2270</v>
      </c>
      <c r="J22" s="292" t="s">
        <v>3025</v>
      </c>
      <c r="K22" s="192" t="s">
        <v>544</v>
      </c>
      <c r="L22" s="292" t="s">
        <v>3026</v>
      </c>
      <c r="M22" s="134">
        <v>100000</v>
      </c>
      <c r="N22" s="235">
        <v>0</v>
      </c>
      <c r="O22" s="118">
        <v>830000</v>
      </c>
      <c r="P22" s="118">
        <v>5000000</v>
      </c>
      <c r="Q22" t="s">
        <v>3279</v>
      </c>
    </row>
    <row r="23" spans="1:17" ht="15">
      <c r="A23" s="160"/>
      <c r="B23" s="160"/>
      <c r="C23" s="32"/>
      <c r="D23" s="32"/>
      <c r="E23" s="32"/>
      <c r="F23" s="32"/>
      <c r="G23" s="126"/>
      <c r="H23" s="32"/>
      <c r="I23" s="192" t="s">
        <v>2271</v>
      </c>
      <c r="J23" s="292" t="s">
        <v>3039</v>
      </c>
      <c r="K23" s="192" t="s">
        <v>2720</v>
      </c>
      <c r="L23" s="292" t="s">
        <v>3040</v>
      </c>
      <c r="M23" s="141" t="s">
        <v>2782</v>
      </c>
      <c r="N23" s="235">
        <v>1314960</v>
      </c>
      <c r="O23" s="118">
        <v>1500000</v>
      </c>
      <c r="P23" s="118">
        <v>500000</v>
      </c>
      <c r="Q23" t="s">
        <v>3279</v>
      </c>
    </row>
    <row r="24" spans="1:17" ht="15">
      <c r="A24" s="160"/>
      <c r="B24" s="160"/>
      <c r="C24" s="32"/>
      <c r="D24" s="32"/>
      <c r="E24" s="32"/>
      <c r="F24" s="32"/>
      <c r="G24" s="126"/>
      <c r="H24" s="32"/>
      <c r="I24" s="192" t="s">
        <v>2272</v>
      </c>
      <c r="J24" s="292" t="s">
        <v>3041</v>
      </c>
      <c r="K24" s="192" t="s">
        <v>858</v>
      </c>
      <c r="L24" s="292" t="s">
        <v>858</v>
      </c>
      <c r="M24" s="134">
        <v>100000</v>
      </c>
      <c r="N24" s="235">
        <v>64260</v>
      </c>
      <c r="O24" s="118">
        <v>100000</v>
      </c>
      <c r="P24" s="118">
        <v>100000</v>
      </c>
      <c r="Q24" t="s">
        <v>3279</v>
      </c>
    </row>
    <row r="25" spans="1:17" ht="24">
      <c r="A25" s="160"/>
      <c r="B25" s="160"/>
      <c r="C25" s="32"/>
      <c r="D25" s="32"/>
      <c r="E25" s="32"/>
      <c r="F25" s="32"/>
      <c r="G25" s="363"/>
      <c r="H25" s="32"/>
      <c r="I25" s="192" t="s">
        <v>2273</v>
      </c>
      <c r="J25" s="292" t="s">
        <v>3042</v>
      </c>
      <c r="K25" s="192" t="s">
        <v>2274</v>
      </c>
      <c r="L25" s="292" t="s">
        <v>3043</v>
      </c>
      <c r="M25" s="235">
        <v>100000</v>
      </c>
      <c r="N25" s="235">
        <v>16979</v>
      </c>
      <c r="O25" s="118">
        <v>50000</v>
      </c>
      <c r="P25" s="118">
        <v>50000</v>
      </c>
      <c r="Q25" t="s">
        <v>3279</v>
      </c>
    </row>
    <row r="26" spans="1:17" ht="13.15" customHeight="1">
      <c r="A26" s="160"/>
      <c r="B26" s="160"/>
      <c r="C26" s="32"/>
      <c r="D26" s="32"/>
      <c r="E26" s="32"/>
      <c r="F26" s="32"/>
      <c r="G26" s="363"/>
      <c r="H26" s="32"/>
      <c r="I26" s="192" t="s">
        <v>2275</v>
      </c>
      <c r="J26" s="292" t="s">
        <v>2819</v>
      </c>
      <c r="K26" s="192" t="s">
        <v>859</v>
      </c>
      <c r="L26" s="292" t="s">
        <v>2819</v>
      </c>
      <c r="M26" s="141">
        <v>0</v>
      </c>
      <c r="N26" s="235">
        <v>0</v>
      </c>
      <c r="O26" s="118">
        <v>0</v>
      </c>
      <c r="P26" s="118">
        <v>0</v>
      </c>
      <c r="Q26" t="s">
        <v>3279</v>
      </c>
    </row>
    <row r="27" spans="1:17" ht="15">
      <c r="A27" s="160"/>
      <c r="B27" s="160"/>
      <c r="C27" s="130"/>
      <c r="D27" s="130"/>
      <c r="E27" s="130"/>
      <c r="F27" s="130"/>
      <c r="G27" s="130"/>
      <c r="H27" s="32"/>
      <c r="I27" s="192" t="s">
        <v>2276</v>
      </c>
      <c r="J27" s="292" t="s">
        <v>2924</v>
      </c>
      <c r="K27" s="192" t="s">
        <v>180</v>
      </c>
      <c r="L27" s="292" t="s">
        <v>180</v>
      </c>
      <c r="M27" s="134">
        <v>50000</v>
      </c>
      <c r="N27" s="235">
        <v>0</v>
      </c>
      <c r="O27" s="118">
        <v>10000</v>
      </c>
      <c r="P27" s="118">
        <v>10000</v>
      </c>
      <c r="Q27" t="s">
        <v>3279</v>
      </c>
    </row>
    <row r="28" spans="1:17" ht="24">
      <c r="A28" s="160"/>
      <c r="B28" s="160"/>
      <c r="C28" s="32"/>
      <c r="D28" s="32"/>
      <c r="E28" s="32"/>
      <c r="F28" s="32"/>
      <c r="G28" s="363"/>
      <c r="H28" s="32"/>
      <c r="I28" s="192" t="s">
        <v>2277</v>
      </c>
      <c r="J28" s="292" t="s">
        <v>3044</v>
      </c>
      <c r="K28" s="192" t="s">
        <v>94</v>
      </c>
      <c r="L28" s="292" t="s">
        <v>3045</v>
      </c>
      <c r="M28" s="134">
        <v>50000</v>
      </c>
      <c r="N28" s="235">
        <v>0</v>
      </c>
      <c r="O28" s="118">
        <v>10000</v>
      </c>
      <c r="P28" s="118">
        <v>10000</v>
      </c>
      <c r="Q28" t="s">
        <v>3279</v>
      </c>
    </row>
    <row r="29" spans="1:17" ht="24">
      <c r="A29" s="160"/>
      <c r="B29" s="160"/>
      <c r="C29" s="32"/>
      <c r="D29" s="32"/>
      <c r="E29" s="32"/>
      <c r="F29" s="32"/>
      <c r="G29" s="363"/>
      <c r="H29" s="32"/>
      <c r="I29" s="192" t="s">
        <v>2278</v>
      </c>
      <c r="J29" s="292" t="s">
        <v>2979</v>
      </c>
      <c r="K29" s="192" t="s">
        <v>389</v>
      </c>
      <c r="L29" s="292" t="s">
        <v>2980</v>
      </c>
      <c r="M29" s="134">
        <v>50000</v>
      </c>
      <c r="N29" s="235">
        <v>9414</v>
      </c>
      <c r="O29" s="118">
        <v>10000</v>
      </c>
      <c r="P29" s="118">
        <v>10000</v>
      </c>
      <c r="Q29" t="s">
        <v>3279</v>
      </c>
    </row>
    <row r="30" spans="1:17" ht="15">
      <c r="A30" s="160"/>
      <c r="B30" s="160"/>
      <c r="C30" s="32"/>
      <c r="D30" s="32"/>
      <c r="E30" s="32"/>
      <c r="F30" s="32"/>
      <c r="G30" s="363"/>
      <c r="H30" s="32"/>
      <c r="I30" s="201" t="s">
        <v>2279</v>
      </c>
      <c r="J30" s="292" t="s">
        <v>2925</v>
      </c>
      <c r="K30" s="33" t="s">
        <v>182</v>
      </c>
      <c r="L30" s="292" t="s">
        <v>2926</v>
      </c>
      <c r="M30" s="235">
        <v>50000</v>
      </c>
      <c r="N30" s="235">
        <v>24990</v>
      </c>
      <c r="O30" s="118">
        <v>50000</v>
      </c>
      <c r="P30" s="118">
        <v>50000</v>
      </c>
      <c r="Q30" t="s">
        <v>3279</v>
      </c>
    </row>
    <row r="31" spans="1:17" ht="24">
      <c r="A31" s="160"/>
      <c r="B31" s="160"/>
      <c r="C31" s="32"/>
      <c r="D31" s="32"/>
      <c r="E31" s="32"/>
      <c r="F31" s="130"/>
      <c r="G31" s="130"/>
      <c r="H31" s="131"/>
      <c r="I31" s="156" t="s">
        <v>2280</v>
      </c>
      <c r="J31" s="292" t="s">
        <v>2927</v>
      </c>
      <c r="K31" s="154" t="s">
        <v>454</v>
      </c>
      <c r="L31" s="292" t="s">
        <v>2928</v>
      </c>
      <c r="M31" s="235">
        <v>1550000</v>
      </c>
      <c r="N31" s="235">
        <v>306503</v>
      </c>
      <c r="O31" s="118">
        <v>700000</v>
      </c>
      <c r="P31" s="118">
        <v>1550000</v>
      </c>
      <c r="Q31" t="s">
        <v>3279</v>
      </c>
    </row>
    <row r="32" spans="1:17" ht="15">
      <c r="A32" s="160"/>
      <c r="B32" s="160"/>
      <c r="C32" s="32"/>
      <c r="D32" s="32"/>
      <c r="E32" s="32"/>
      <c r="F32" s="32"/>
      <c r="G32" s="363"/>
      <c r="H32" s="32"/>
      <c r="I32" s="192" t="s">
        <v>2281</v>
      </c>
      <c r="J32" s="292" t="s">
        <v>2819</v>
      </c>
      <c r="K32" s="192" t="s">
        <v>96</v>
      </c>
      <c r="L32" s="292" t="s">
        <v>2819</v>
      </c>
      <c r="M32" s="141">
        <v>0</v>
      </c>
      <c r="N32" s="235">
        <v>0</v>
      </c>
      <c r="O32" s="118">
        <v>0</v>
      </c>
      <c r="P32" s="118">
        <v>0</v>
      </c>
      <c r="Q32" t="s">
        <v>3279</v>
      </c>
    </row>
    <row r="33" spans="1:17" ht="24">
      <c r="A33" s="160"/>
      <c r="B33" s="160"/>
      <c r="C33" s="32"/>
      <c r="D33" s="32"/>
      <c r="E33" s="32"/>
      <c r="F33" s="32"/>
      <c r="G33" s="363"/>
      <c r="H33" s="32"/>
      <c r="I33" s="156" t="s">
        <v>2282</v>
      </c>
      <c r="J33" s="292" t="s">
        <v>2850</v>
      </c>
      <c r="K33" s="154" t="s">
        <v>860</v>
      </c>
      <c r="L33" s="292" t="s">
        <v>2879</v>
      </c>
      <c r="M33" s="235">
        <v>100000</v>
      </c>
      <c r="N33" s="235">
        <v>0</v>
      </c>
      <c r="O33" s="118">
        <v>10000</v>
      </c>
      <c r="P33" s="118">
        <v>10000</v>
      </c>
      <c r="Q33" t="s">
        <v>3279</v>
      </c>
    </row>
    <row r="34" spans="1:17" ht="15">
      <c r="A34" s="160"/>
      <c r="B34" s="160"/>
      <c r="C34" s="32"/>
      <c r="D34" s="32"/>
      <c r="E34" s="32"/>
      <c r="F34" s="32"/>
      <c r="G34" s="363"/>
      <c r="H34" s="32"/>
      <c r="I34" s="156" t="s">
        <v>2283</v>
      </c>
      <c r="J34" s="292" t="s">
        <v>3029</v>
      </c>
      <c r="K34" s="33" t="s">
        <v>861</v>
      </c>
      <c r="L34" s="292" t="s">
        <v>861</v>
      </c>
      <c r="M34" s="235">
        <v>200000</v>
      </c>
      <c r="N34" s="235">
        <v>9916</v>
      </c>
      <c r="O34" s="118">
        <v>40000</v>
      </c>
      <c r="P34" s="118">
        <v>40000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63"/>
      <c r="H35" s="32"/>
      <c r="I35" s="156" t="s">
        <v>2284</v>
      </c>
      <c r="J35" s="292" t="s">
        <v>3046</v>
      </c>
      <c r="K35" s="33" t="s">
        <v>2285</v>
      </c>
      <c r="L35" s="292" t="s">
        <v>2285</v>
      </c>
      <c r="M35" s="235">
        <v>2500000</v>
      </c>
      <c r="N35" s="235">
        <v>22999</v>
      </c>
      <c r="O35" s="118">
        <v>1000000</v>
      </c>
      <c r="P35" s="118">
        <v>1000000</v>
      </c>
      <c r="Q35" t="s">
        <v>3279</v>
      </c>
    </row>
    <row r="36" spans="1:17" ht="24">
      <c r="A36" s="160"/>
      <c r="B36" s="160"/>
      <c r="C36" s="32"/>
      <c r="D36" s="32"/>
      <c r="E36" s="32"/>
      <c r="F36" s="32"/>
      <c r="G36" s="363"/>
      <c r="H36" s="32"/>
      <c r="I36" s="156" t="s">
        <v>2286</v>
      </c>
      <c r="J36" s="292" t="s">
        <v>2845</v>
      </c>
      <c r="K36" s="154" t="s">
        <v>862</v>
      </c>
      <c r="L36" s="292" t="s">
        <v>2877</v>
      </c>
      <c r="M36" s="235">
        <v>200000</v>
      </c>
      <c r="N36" s="235">
        <v>81612</v>
      </c>
      <c r="O36" s="118">
        <v>200000</v>
      </c>
      <c r="P36" s="118">
        <v>200000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63"/>
      <c r="H37" s="32"/>
      <c r="I37" s="156" t="s">
        <v>2287</v>
      </c>
      <c r="J37" s="292" t="s">
        <v>3047</v>
      </c>
      <c r="K37" s="122" t="s">
        <v>2288</v>
      </c>
      <c r="L37" s="292" t="s">
        <v>3048</v>
      </c>
      <c r="M37" s="119">
        <v>700000</v>
      </c>
      <c r="N37" s="118">
        <v>498000</v>
      </c>
      <c r="O37" s="118">
        <v>700000</v>
      </c>
      <c r="P37" s="118">
        <v>700000</v>
      </c>
      <c r="Q37" t="s">
        <v>3279</v>
      </c>
    </row>
    <row r="38" spans="1:17" ht="17.45" customHeight="1">
      <c r="A38" s="160"/>
      <c r="B38" s="160"/>
      <c r="C38" s="32"/>
      <c r="D38" s="32"/>
      <c r="E38" s="32"/>
      <c r="F38" s="32"/>
      <c r="G38" s="363"/>
      <c r="H38" s="32"/>
      <c r="I38" s="156" t="s">
        <v>2755</v>
      </c>
      <c r="J38" s="292" t="s">
        <v>2823</v>
      </c>
      <c r="K38" s="122" t="s">
        <v>2706</v>
      </c>
      <c r="L38" s="292" t="s">
        <v>2859</v>
      </c>
      <c r="M38" s="119">
        <v>50000</v>
      </c>
      <c r="N38" s="118">
        <v>0</v>
      </c>
      <c r="O38" s="118">
        <v>10000</v>
      </c>
      <c r="P38" s="118">
        <v>10000</v>
      </c>
      <c r="Q38" t="s">
        <v>3279</v>
      </c>
    </row>
    <row r="39" spans="1:17" ht="17.45" customHeight="1">
      <c r="A39" s="160"/>
      <c r="B39" s="160"/>
      <c r="C39" s="32"/>
      <c r="D39" s="32"/>
      <c r="E39" s="32"/>
      <c r="F39" s="32"/>
      <c r="G39" s="363"/>
      <c r="H39" s="32"/>
      <c r="I39" s="161" t="s">
        <v>111</v>
      </c>
      <c r="J39" s="161"/>
      <c r="K39" s="99" t="s">
        <v>112</v>
      </c>
      <c r="L39" s="99"/>
      <c r="M39" s="145">
        <f>SUM(M9:M38)</f>
        <v>32430000</v>
      </c>
      <c r="N39" s="219">
        <f>SUM(N10:N38)</f>
        <v>5972685</v>
      </c>
      <c r="O39" s="219">
        <f>SUM(O10:O38)</f>
        <v>22450000</v>
      </c>
      <c r="P39" s="219">
        <f>SUM(P10:P38)</f>
        <v>36370000</v>
      </c>
    </row>
    <row r="40" spans="1:17" ht="17.45" customHeight="1">
      <c r="A40" s="160"/>
      <c r="B40" s="160"/>
      <c r="C40" s="32"/>
      <c r="D40" s="32"/>
      <c r="E40" s="32"/>
      <c r="F40" s="32"/>
      <c r="G40" s="363"/>
      <c r="H40" s="32"/>
      <c r="I40" s="296"/>
      <c r="J40" s="296"/>
      <c r="K40" s="140"/>
      <c r="L40" s="140"/>
      <c r="M40" s="309"/>
      <c r="N40" s="133"/>
      <c r="O40" s="133"/>
      <c r="P40" s="133"/>
    </row>
    <row r="41" spans="1:17" ht="17.45" customHeight="1">
      <c r="A41" s="160"/>
      <c r="B41" s="160"/>
      <c r="C41" s="32"/>
      <c r="D41" s="32"/>
      <c r="E41" s="32"/>
      <c r="F41" s="32"/>
      <c r="G41" s="363"/>
      <c r="H41" s="32"/>
      <c r="I41" s="156"/>
      <c r="J41" s="156"/>
      <c r="K41" s="33"/>
      <c r="L41" s="33"/>
      <c r="M41" s="308"/>
      <c r="N41" s="32"/>
      <c r="O41" s="32"/>
      <c r="P41" s="32"/>
    </row>
    <row r="42" spans="1:17" ht="17.45" customHeight="1">
      <c r="A42" s="160"/>
      <c r="B42" s="160"/>
      <c r="C42" s="32"/>
      <c r="D42" s="32"/>
      <c r="E42" s="32"/>
      <c r="F42" s="32"/>
      <c r="G42" s="363"/>
      <c r="H42" s="32"/>
      <c r="I42" s="156"/>
      <c r="J42" s="156"/>
      <c r="K42" s="33"/>
      <c r="L42" s="33"/>
      <c r="M42" s="308"/>
      <c r="N42" s="32"/>
      <c r="O42" s="32"/>
      <c r="P42" s="32"/>
    </row>
    <row r="43" spans="1:17" ht="17.45" customHeight="1">
      <c r="A43" s="160"/>
      <c r="B43" s="160"/>
      <c r="C43" s="32"/>
      <c r="D43" s="32"/>
      <c r="E43" s="32"/>
      <c r="F43" s="32"/>
      <c r="G43" s="363"/>
      <c r="H43" s="32"/>
      <c r="I43" s="156"/>
      <c r="J43" s="156"/>
      <c r="K43" s="33"/>
      <c r="L43" s="33"/>
      <c r="M43" s="308"/>
      <c r="N43" s="32"/>
      <c r="O43" s="32"/>
      <c r="P43" s="32"/>
    </row>
    <row r="44" spans="1:17" ht="17.45" customHeight="1">
      <c r="A44" s="160"/>
      <c r="B44" s="160"/>
      <c r="C44" s="32"/>
      <c r="D44" s="32"/>
      <c r="E44" s="32"/>
      <c r="F44" s="32"/>
      <c r="G44" s="363"/>
      <c r="H44" s="32"/>
      <c r="I44" s="166"/>
      <c r="J44" s="166"/>
      <c r="K44" s="41"/>
      <c r="L44" s="41"/>
      <c r="M44" s="144"/>
      <c r="N44" s="229"/>
      <c r="O44" s="229"/>
      <c r="P44" s="229"/>
    </row>
    <row r="45" spans="1:17" ht="17.45" customHeight="1">
      <c r="A45" s="210"/>
      <c r="B45" s="210"/>
      <c r="C45" s="255" t="s">
        <v>201</v>
      </c>
      <c r="D45" s="255"/>
      <c r="E45" s="311">
        <f>SUM(E6:E44)</f>
        <v>50110000</v>
      </c>
      <c r="F45" s="239">
        <f>SUM(F6:F44)</f>
        <v>37657950</v>
      </c>
      <c r="G45" s="239">
        <f>SUM(G6:G44)</f>
        <v>40310000</v>
      </c>
      <c r="H45" s="239">
        <f>SUM(H6:H44)</f>
        <v>42930000</v>
      </c>
      <c r="I45" s="298"/>
      <c r="J45" s="298"/>
      <c r="K45" s="99" t="s">
        <v>113</v>
      </c>
      <c r="L45" s="99"/>
      <c r="M45" s="145">
        <f>M8+M39</f>
        <v>32430000</v>
      </c>
      <c r="N45" s="145">
        <f>N8+N39</f>
        <v>5972685</v>
      </c>
      <c r="O45" s="145">
        <f>O8+O39</f>
        <v>22450000</v>
      </c>
      <c r="P45" s="145">
        <f>P8+P39</f>
        <v>36370000</v>
      </c>
    </row>
    <row r="46" spans="1:17" ht="17.45" customHeight="1">
      <c r="A46" s="4"/>
      <c r="B46" s="4"/>
      <c r="C46" s="3"/>
      <c r="D46" s="3"/>
      <c r="E46" s="3"/>
      <c r="F46" s="3"/>
      <c r="G46" s="3"/>
      <c r="H46" s="3"/>
      <c r="I46" s="265" t="s">
        <v>2186</v>
      </c>
      <c r="J46" s="613"/>
      <c r="K46" s="87"/>
      <c r="L46" s="87"/>
      <c r="M46" s="87"/>
      <c r="N46" s="257"/>
      <c r="O46" s="257"/>
      <c r="P46" s="258"/>
    </row>
    <row r="47" spans="1:17" s="3" customFormat="1" ht="15">
      <c r="A47" s="4"/>
      <c r="B47" s="4"/>
      <c r="I47" s="22"/>
      <c r="J47" s="22"/>
      <c r="K47" s="88"/>
      <c r="L47" s="88"/>
      <c r="M47" s="88"/>
      <c r="N47" s="53"/>
      <c r="O47" s="53"/>
      <c r="P47" s="53"/>
    </row>
    <row r="48" spans="1:17" s="3" customFormat="1" ht="15">
      <c r="A48" s="4"/>
      <c r="B48" s="4"/>
      <c r="I48" s="73"/>
      <c r="J48" s="73"/>
      <c r="K48" s="49"/>
      <c r="L48" s="49"/>
      <c r="M48" s="49"/>
      <c r="N48" s="55"/>
      <c r="O48" s="45"/>
      <c r="P48" s="55"/>
    </row>
    <row r="49" spans="1:16" s="3" customFormat="1" ht="15">
      <c r="A49" s="4"/>
      <c r="B49" s="4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I51" s="74"/>
      <c r="J51" s="74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I52" s="74"/>
      <c r="J52" s="74"/>
      <c r="K52" s="49"/>
      <c r="L52" s="49"/>
      <c r="M52" s="49"/>
      <c r="N52" s="55"/>
      <c r="O52" s="45"/>
      <c r="P52" s="55"/>
    </row>
    <row r="53" spans="1:16" s="3" customFormat="1" ht="15">
      <c r="A53" s="4"/>
      <c r="B53" s="4"/>
      <c r="I53" s="74"/>
      <c r="J53" s="74"/>
      <c r="K53" s="49"/>
      <c r="L53" s="49"/>
      <c r="M53" s="49"/>
      <c r="N53" s="55"/>
      <c r="O53" s="45"/>
      <c r="P53" s="57"/>
    </row>
    <row r="54" spans="1:16" s="3" customFormat="1" ht="15">
      <c r="A54" s="4"/>
      <c r="B54" s="4"/>
      <c r="I54" s="49"/>
      <c r="J54" s="49"/>
      <c r="K54" s="18"/>
      <c r="L54" s="18"/>
      <c r="M54" s="18"/>
      <c r="N54" s="44"/>
      <c r="O54" s="50"/>
      <c r="P54" s="44"/>
    </row>
    <row r="55" spans="1:16" s="3" customFormat="1" ht="15">
      <c r="A55" s="4"/>
      <c r="B55" s="4"/>
      <c r="I55" s="49"/>
      <c r="J55" s="49"/>
      <c r="K55" s="18"/>
      <c r="L55" s="18"/>
      <c r="M55" s="18"/>
      <c r="N55" s="44"/>
      <c r="O55" s="50"/>
      <c r="P55" s="44"/>
    </row>
    <row r="56" spans="1:16" s="3" customFormat="1" ht="15">
      <c r="A56" s="4"/>
      <c r="B56" s="4"/>
      <c r="H56" s="39"/>
      <c r="I56" s="49"/>
      <c r="J56" s="49"/>
      <c r="K56" s="18"/>
      <c r="L56" s="18"/>
      <c r="M56" s="18"/>
      <c r="N56" s="44"/>
      <c r="O56" s="50"/>
      <c r="P56" s="44"/>
    </row>
    <row r="57" spans="1:16" s="3" customFormat="1" ht="15">
      <c r="A57" s="4"/>
      <c r="B57" s="4"/>
      <c r="I57" s="74"/>
      <c r="J57" s="74"/>
      <c r="K57" s="84"/>
      <c r="L57" s="84"/>
      <c r="M57" s="84"/>
      <c r="N57" s="58"/>
      <c r="O57" s="58"/>
      <c r="P57" s="58"/>
    </row>
    <row r="58" spans="1:16" s="3" customFormat="1" ht="15">
      <c r="A58" s="4"/>
      <c r="B58" s="4"/>
      <c r="I58" s="74"/>
      <c r="J58" s="74"/>
      <c r="K58" s="84"/>
      <c r="L58" s="84"/>
      <c r="M58" s="84"/>
      <c r="N58" s="58"/>
      <c r="O58" s="58"/>
      <c r="P58" s="58"/>
    </row>
    <row r="59" spans="1:16" s="3" customFormat="1" ht="15">
      <c r="A59" s="4"/>
      <c r="B59" s="4"/>
      <c r="I59" s="22"/>
      <c r="J59" s="22"/>
      <c r="K59" s="28"/>
      <c r="L59" s="28"/>
      <c r="M59" s="28"/>
    </row>
    <row r="60" spans="1:16" s="3" customFormat="1" ht="15">
      <c r="A60" s="4"/>
      <c r="B60" s="4"/>
      <c r="I60" s="22"/>
      <c r="J60" s="22"/>
      <c r="K60" s="28"/>
      <c r="L60" s="28"/>
      <c r="M60" s="28"/>
    </row>
    <row r="61" spans="1:16" s="3" customFormat="1" ht="15">
      <c r="A61" s="4"/>
      <c r="B61" s="4"/>
      <c r="I61" s="22"/>
      <c r="J61" s="22"/>
      <c r="K61" s="28"/>
      <c r="L61" s="28"/>
      <c r="M61" s="28"/>
    </row>
    <row r="62" spans="1:16" s="3" customFormat="1" ht="15">
      <c r="A62" s="4"/>
      <c r="B62" s="4"/>
      <c r="I62" s="22"/>
      <c r="J62" s="22"/>
      <c r="K62" s="28"/>
      <c r="L62" s="28"/>
      <c r="M62" s="28"/>
    </row>
    <row r="63" spans="1:16" s="3" customFormat="1" ht="15">
      <c r="A63" s="4"/>
      <c r="B63" s="4"/>
      <c r="I63" s="22"/>
      <c r="J63" s="22"/>
      <c r="K63" s="28"/>
      <c r="L63" s="28"/>
      <c r="M63" s="28"/>
    </row>
    <row r="64" spans="1:16" s="3" customFormat="1" ht="15">
      <c r="A64" s="4"/>
      <c r="B64" s="4"/>
      <c r="I64" s="22"/>
      <c r="J64" s="22"/>
      <c r="K64" s="28"/>
      <c r="L64" s="28"/>
      <c r="M64" s="28"/>
    </row>
    <row r="65" spans="1:13" s="3" customFormat="1" ht="15">
      <c r="A65" s="4"/>
      <c r="B65" s="4"/>
      <c r="I65" s="22"/>
      <c r="J65" s="22"/>
      <c r="K65" s="28"/>
      <c r="L65" s="28"/>
      <c r="M65" s="28"/>
    </row>
    <row r="66" spans="1:13" s="3" customFormat="1" ht="15">
      <c r="A66" s="4"/>
      <c r="B66" s="4"/>
      <c r="I66" s="22"/>
      <c r="J66" s="22"/>
      <c r="K66" s="28"/>
      <c r="L66" s="28"/>
      <c r="M66" s="28"/>
    </row>
    <row r="67" spans="1:13" s="3" customFormat="1" ht="15">
      <c r="A67" s="4"/>
      <c r="B67" s="4"/>
      <c r="I67" s="22"/>
      <c r="J67" s="22"/>
      <c r="K67" s="28"/>
      <c r="L67" s="28"/>
      <c r="M67" s="28"/>
    </row>
    <row r="68" spans="1:13" s="3" customFormat="1" ht="15">
      <c r="A68" s="4"/>
      <c r="B68" s="4"/>
      <c r="I68" s="22"/>
      <c r="J68" s="22"/>
      <c r="K68" s="28"/>
      <c r="L68" s="28"/>
      <c r="M68" s="28"/>
    </row>
    <row r="69" spans="1:13" s="3" customFormat="1" ht="15">
      <c r="A69" s="4"/>
      <c r="B69" s="4"/>
      <c r="I69" s="22"/>
      <c r="J69" s="22"/>
      <c r="K69" s="28"/>
      <c r="L69" s="28"/>
      <c r="M69" s="28"/>
    </row>
    <row r="70" spans="1:13" s="3" customFormat="1" ht="15">
      <c r="A70" s="4"/>
      <c r="B70" s="4"/>
      <c r="I70" s="22"/>
      <c r="J70" s="22"/>
      <c r="K70" s="28"/>
      <c r="L70" s="28"/>
      <c r="M70" s="28"/>
    </row>
    <row r="71" spans="1:13" s="3" customFormat="1" ht="15">
      <c r="A71" s="4"/>
      <c r="B71" s="4"/>
      <c r="I71" s="22"/>
      <c r="J71" s="22"/>
      <c r="K71" s="28"/>
      <c r="L71" s="28"/>
      <c r="M71" s="28"/>
    </row>
    <row r="72" spans="1:13" s="3" customFormat="1" ht="15">
      <c r="A72" s="4"/>
      <c r="B72" s="4"/>
      <c r="I72" s="22"/>
      <c r="J72" s="22"/>
      <c r="K72" s="28"/>
      <c r="L72" s="28"/>
      <c r="M72" s="28"/>
    </row>
    <row r="73" spans="1:13" s="3" customFormat="1" ht="15">
      <c r="A73" s="4"/>
      <c r="B73" s="4"/>
      <c r="I73" s="22"/>
      <c r="J73" s="22"/>
      <c r="K73" s="28"/>
      <c r="L73" s="28"/>
      <c r="M73" s="28"/>
    </row>
    <row r="74" spans="1:13" s="3" customFormat="1" ht="15">
      <c r="A74" s="4"/>
      <c r="B74" s="4"/>
      <c r="I74" s="22"/>
      <c r="J74" s="22"/>
      <c r="K74" s="28"/>
      <c r="L74" s="28"/>
      <c r="M74" s="28"/>
    </row>
    <row r="75" spans="1:13" s="3" customFormat="1" ht="15">
      <c r="A75" s="4"/>
      <c r="B75" s="4"/>
      <c r="I75" s="22"/>
      <c r="J75" s="22"/>
      <c r="K75" s="28"/>
      <c r="L75" s="28"/>
      <c r="M75" s="28"/>
    </row>
    <row r="76" spans="1:13" s="3" customFormat="1" ht="15">
      <c r="A76" s="4"/>
      <c r="B76" s="4"/>
      <c r="I76" s="22"/>
      <c r="J76" s="22"/>
      <c r="K76" s="28"/>
      <c r="L76" s="28"/>
      <c r="M76" s="28"/>
    </row>
    <row r="77" spans="1:13" s="3" customFormat="1" ht="15">
      <c r="A77" s="4"/>
      <c r="B77" s="4"/>
      <c r="I77" s="22"/>
      <c r="J77" s="22"/>
      <c r="K77" s="28"/>
      <c r="L77" s="28"/>
      <c r="M77" s="28"/>
    </row>
    <row r="78" spans="1:13" s="3" customFormat="1" ht="15">
      <c r="A78" s="4"/>
      <c r="B78" s="4"/>
      <c r="I78" s="22"/>
      <c r="J78" s="22"/>
      <c r="K78" s="28"/>
      <c r="L78" s="28"/>
      <c r="M78" s="28"/>
    </row>
    <row r="79" spans="1:13" s="3" customFormat="1" ht="15">
      <c r="A79" s="4"/>
      <c r="B79" s="4"/>
      <c r="I79" s="22"/>
      <c r="J79" s="22"/>
      <c r="K79" s="28"/>
      <c r="L79" s="28"/>
      <c r="M79" s="28"/>
    </row>
    <row r="80" spans="1:13" s="3" customFormat="1" ht="15">
      <c r="A80" s="4"/>
      <c r="B80" s="4"/>
      <c r="I80" s="22"/>
      <c r="J80" s="22"/>
      <c r="K80" s="28"/>
      <c r="L80" s="28"/>
      <c r="M80" s="28"/>
    </row>
    <row r="81" spans="1:16" s="3" customFormat="1" ht="15">
      <c r="A81" s="4"/>
      <c r="B81" s="4"/>
      <c r="I81" s="22"/>
      <c r="J81" s="22"/>
      <c r="K81" s="28"/>
      <c r="L81" s="28"/>
      <c r="M81" s="28"/>
    </row>
    <row r="82" spans="1:16" s="3" customFormat="1" ht="15">
      <c r="A82" s="4"/>
      <c r="B82" s="4"/>
      <c r="I82" s="22"/>
      <c r="J82" s="22"/>
      <c r="K82" s="28"/>
      <c r="L82" s="28"/>
      <c r="M82" s="28"/>
    </row>
    <row r="83" spans="1:16" s="3" customFormat="1" ht="15">
      <c r="A83" s="4"/>
      <c r="B83" s="4"/>
      <c r="I83" s="22"/>
      <c r="J83" s="22"/>
      <c r="K83" s="28"/>
      <c r="L83" s="28"/>
      <c r="M83" s="28"/>
    </row>
    <row r="84" spans="1:16" s="3" customFormat="1" ht="15">
      <c r="A84" s="4"/>
      <c r="B84" s="4"/>
      <c r="I84" s="22"/>
      <c r="J84" s="22"/>
      <c r="K84" s="28"/>
      <c r="L84" s="28"/>
      <c r="M84" s="28"/>
    </row>
    <row r="85" spans="1:16" s="3" customFormat="1" ht="15">
      <c r="A85" s="4"/>
      <c r="B85" s="4"/>
      <c r="I85" s="22"/>
      <c r="J85" s="22"/>
      <c r="K85" s="28"/>
      <c r="L85" s="28"/>
      <c r="M85" s="28"/>
    </row>
    <row r="86" spans="1:16" s="3" customFormat="1" ht="15">
      <c r="A86" s="4"/>
      <c r="B86" s="4"/>
      <c r="I86" s="22"/>
      <c r="J86" s="22"/>
      <c r="K86" s="28"/>
      <c r="L86" s="28"/>
      <c r="M86" s="28"/>
    </row>
    <row r="87" spans="1:16" s="3" customFormat="1" ht="15">
      <c r="A87" s="4"/>
      <c r="B87" s="4"/>
      <c r="I87" s="22"/>
      <c r="J87" s="22"/>
      <c r="K87" s="28"/>
      <c r="L87" s="28"/>
      <c r="M87" s="28"/>
    </row>
    <row r="88" spans="1:16" s="3" customFormat="1" ht="15">
      <c r="A88" s="4"/>
      <c r="B88" s="4"/>
      <c r="I88" s="22"/>
      <c r="J88" s="22"/>
      <c r="K88" s="28"/>
      <c r="L88" s="28"/>
      <c r="M88" s="28"/>
    </row>
    <row r="89" spans="1:16" s="3" customFormat="1" ht="15">
      <c r="A89" s="4"/>
      <c r="B89" s="4"/>
      <c r="I89" s="22"/>
      <c r="J89" s="22"/>
      <c r="K89" s="28"/>
      <c r="L89" s="28"/>
      <c r="M89" s="28"/>
    </row>
    <row r="90" spans="1:16" s="3" customFormat="1" ht="15">
      <c r="A90" s="4"/>
      <c r="B90" s="4"/>
      <c r="I90" s="22"/>
      <c r="J90" s="22"/>
      <c r="K90" s="28"/>
      <c r="L90" s="28"/>
      <c r="M90" s="28"/>
    </row>
    <row r="91" spans="1:16" s="3" customFormat="1" ht="15">
      <c r="A91" s="4"/>
      <c r="B91" s="4"/>
      <c r="I91" s="22"/>
      <c r="J91" s="22"/>
      <c r="K91" s="28"/>
      <c r="L91" s="28"/>
      <c r="M91" s="28"/>
    </row>
    <row r="92" spans="1:16" s="3" customFormat="1" ht="15">
      <c r="A92" s="62"/>
      <c r="B92" s="62"/>
      <c r="C92" s="19" t="s">
        <v>2187</v>
      </c>
      <c r="D92" s="19"/>
      <c r="E92" s="19"/>
      <c r="F92" s="59"/>
      <c r="G92" s="59"/>
      <c r="H92" s="60"/>
      <c r="I92" s="22"/>
      <c r="J92" s="22"/>
      <c r="K92" s="84"/>
      <c r="L92" s="84"/>
      <c r="M92" s="84"/>
      <c r="N92" s="58"/>
      <c r="O92" s="58"/>
      <c r="P92" s="58"/>
    </row>
    <row r="93" spans="1:16" s="3" customFormat="1" ht="15">
      <c r="A93" s="4"/>
      <c r="B93" s="4"/>
      <c r="I93" s="85"/>
      <c r="J93" s="613"/>
      <c r="K93" s="28"/>
      <c r="L93" s="28"/>
      <c r="M93" s="28"/>
    </row>
    <row r="94" spans="1:16" s="3" customFormat="1" ht="15">
      <c r="A94" s="4"/>
      <c r="B94" s="4"/>
      <c r="I94" s="22"/>
      <c r="J94" s="22"/>
      <c r="K94" s="28"/>
      <c r="L94" s="28"/>
      <c r="M94" s="28"/>
    </row>
    <row r="95" spans="1:16" s="3" customFormat="1" ht="15">
      <c r="A95" s="4"/>
      <c r="B95" s="4"/>
      <c r="I95" s="22"/>
      <c r="J95" s="22"/>
      <c r="K95" s="28"/>
      <c r="L95" s="28"/>
      <c r="M95" s="28"/>
    </row>
    <row r="96" spans="1:16" s="3" customFormat="1" ht="15">
      <c r="A96" s="4"/>
      <c r="B96" s="4"/>
      <c r="I96" s="22"/>
      <c r="J96" s="22"/>
      <c r="K96" s="28"/>
      <c r="L96" s="28"/>
      <c r="M96" s="28"/>
    </row>
    <row r="97" spans="1:13" s="3" customFormat="1" ht="15">
      <c r="A97" s="4"/>
      <c r="B97" s="4"/>
      <c r="I97" s="22"/>
      <c r="J97" s="22"/>
      <c r="K97" s="28"/>
      <c r="L97" s="28"/>
      <c r="M97" s="28"/>
    </row>
    <row r="98" spans="1:13" s="3" customFormat="1" ht="15">
      <c r="A98" s="4"/>
      <c r="B98" s="4"/>
      <c r="I98" s="22"/>
      <c r="J98" s="22"/>
      <c r="K98" s="28"/>
      <c r="L98" s="28"/>
      <c r="M98" s="28"/>
    </row>
    <row r="99" spans="1:13" s="3" customFormat="1" ht="15">
      <c r="A99" s="4"/>
      <c r="B99" s="4"/>
      <c r="I99" s="22"/>
      <c r="J99" s="22"/>
      <c r="K99" s="28"/>
      <c r="L99" s="28"/>
      <c r="M99" s="28"/>
    </row>
    <row r="100" spans="1:13" s="3" customFormat="1" ht="15">
      <c r="A100" s="4"/>
      <c r="B100" s="4"/>
      <c r="I100" s="22"/>
      <c r="J100" s="22"/>
      <c r="K100" s="28"/>
      <c r="L100" s="28"/>
      <c r="M100" s="28"/>
    </row>
    <row r="101" spans="1:13" s="3" customFormat="1" ht="15">
      <c r="A101" s="4"/>
      <c r="B101" s="4"/>
      <c r="I101" s="22"/>
      <c r="J101" s="22"/>
      <c r="K101" s="28"/>
      <c r="L101" s="28"/>
      <c r="M101" s="28"/>
    </row>
    <row r="102" spans="1:13" s="3" customFormat="1" ht="15">
      <c r="A102" s="4"/>
      <c r="B102" s="4"/>
      <c r="I102" s="22"/>
      <c r="J102" s="22"/>
      <c r="K102" s="28"/>
      <c r="L102" s="28"/>
      <c r="M102" s="28"/>
    </row>
    <row r="103" spans="1:13" s="3" customFormat="1" ht="15">
      <c r="A103" s="4"/>
      <c r="B103" s="4"/>
      <c r="I103" s="22"/>
      <c r="J103" s="22"/>
      <c r="K103" s="28"/>
      <c r="L103" s="28"/>
      <c r="M103" s="28"/>
    </row>
    <row r="104" spans="1:13" s="3" customFormat="1" ht="15">
      <c r="A104" s="4"/>
      <c r="B104" s="4"/>
      <c r="I104" s="22"/>
      <c r="J104" s="22"/>
      <c r="K104" s="28"/>
      <c r="L104" s="28"/>
      <c r="M104" s="28"/>
    </row>
    <row r="105" spans="1:13" s="3" customFormat="1" ht="15">
      <c r="A105" s="4"/>
      <c r="B105" s="4"/>
      <c r="I105" s="22"/>
      <c r="J105" s="22"/>
      <c r="K105" s="28"/>
      <c r="L105" s="28"/>
      <c r="M105" s="28"/>
    </row>
    <row r="106" spans="1:13" s="3" customFormat="1" ht="15">
      <c r="A106" s="4"/>
      <c r="B106" s="4"/>
      <c r="I106" s="22"/>
      <c r="J106" s="22"/>
      <c r="K106" s="28"/>
      <c r="L106" s="28"/>
      <c r="M106" s="28"/>
    </row>
    <row r="107" spans="1:13" s="3" customFormat="1" ht="15">
      <c r="A107" s="4"/>
      <c r="B107" s="4"/>
      <c r="I107" s="22"/>
      <c r="J107" s="22"/>
      <c r="K107" s="28"/>
      <c r="L107" s="28"/>
      <c r="M107" s="28"/>
    </row>
    <row r="108" spans="1:13" s="3" customFormat="1" ht="15">
      <c r="A108" s="4"/>
      <c r="B108" s="4"/>
      <c r="I108" s="22"/>
      <c r="J108" s="22"/>
      <c r="K108" s="28"/>
      <c r="L108" s="28"/>
      <c r="M108" s="28"/>
    </row>
    <row r="109" spans="1:13" s="3" customFormat="1" ht="15">
      <c r="A109" s="4"/>
      <c r="B109" s="4"/>
      <c r="I109" s="22"/>
      <c r="J109" s="22"/>
      <c r="K109" s="28"/>
      <c r="L109" s="28"/>
      <c r="M109" s="28"/>
    </row>
    <row r="110" spans="1:13" s="3" customFormat="1" ht="15">
      <c r="A110" s="4"/>
      <c r="B110" s="4"/>
      <c r="I110" s="22"/>
      <c r="J110" s="22"/>
      <c r="K110" s="28"/>
      <c r="L110" s="28"/>
      <c r="M110" s="28"/>
    </row>
    <row r="111" spans="1:13" s="3" customFormat="1" ht="15">
      <c r="A111" s="4"/>
      <c r="B111" s="4"/>
      <c r="I111" s="22"/>
      <c r="J111" s="22"/>
      <c r="K111" s="28"/>
      <c r="L111" s="28"/>
      <c r="M111" s="28"/>
    </row>
    <row r="112" spans="1:13" s="3" customFormat="1" ht="15">
      <c r="A112" s="4"/>
      <c r="B112" s="4"/>
      <c r="I112" s="22"/>
      <c r="J112" s="22"/>
      <c r="K112" s="28"/>
      <c r="L112" s="28"/>
      <c r="M112" s="28"/>
    </row>
    <row r="113" spans="1:13" s="3" customFormat="1" ht="15">
      <c r="A113" s="4"/>
      <c r="B113" s="4"/>
      <c r="I113" s="22"/>
      <c r="J113" s="22"/>
      <c r="K113" s="28"/>
      <c r="L113" s="28"/>
      <c r="M113" s="28"/>
    </row>
    <row r="114" spans="1:13" s="3" customFormat="1" ht="15">
      <c r="A114" s="4"/>
      <c r="B114" s="4"/>
      <c r="I114" s="22"/>
      <c r="J114" s="22"/>
      <c r="K114" s="28"/>
      <c r="L114" s="28"/>
      <c r="M114" s="28"/>
    </row>
    <row r="115" spans="1:13" s="3" customFormat="1" ht="15">
      <c r="A115" s="4"/>
      <c r="B115" s="4"/>
      <c r="I115" s="22"/>
      <c r="J115" s="22"/>
      <c r="K115" s="28"/>
      <c r="L115" s="28"/>
      <c r="M115" s="28"/>
    </row>
    <row r="116" spans="1:13" s="3" customFormat="1" ht="15">
      <c r="A116" s="4"/>
      <c r="B116" s="4"/>
      <c r="I116" s="22"/>
      <c r="J116" s="22"/>
      <c r="K116" s="28"/>
      <c r="L116" s="28"/>
      <c r="M116" s="28"/>
    </row>
    <row r="117" spans="1:13" s="3" customFormat="1" ht="15">
      <c r="A117" s="4"/>
      <c r="B117" s="4"/>
      <c r="I117" s="22"/>
      <c r="J117" s="22"/>
      <c r="K117" s="28"/>
      <c r="L117" s="28"/>
      <c r="M117" s="28"/>
    </row>
    <row r="118" spans="1:13" s="3" customFormat="1" ht="15">
      <c r="A118" s="4"/>
      <c r="B118" s="4"/>
      <c r="I118" s="22"/>
      <c r="J118" s="22"/>
      <c r="K118" s="28"/>
      <c r="L118" s="28"/>
      <c r="M118" s="28"/>
    </row>
    <row r="119" spans="1:13" s="3" customFormat="1" ht="15">
      <c r="A119" s="4"/>
      <c r="B119" s="4"/>
      <c r="I119" s="22"/>
      <c r="J119" s="22"/>
      <c r="K119" s="28"/>
      <c r="L119" s="28"/>
      <c r="M119" s="28"/>
    </row>
    <row r="120" spans="1:13" s="3" customFormat="1" ht="15">
      <c r="A120" s="4"/>
      <c r="B120" s="4"/>
      <c r="I120" s="22"/>
      <c r="J120" s="22"/>
      <c r="K120" s="28"/>
      <c r="L120" s="28"/>
      <c r="M120" s="28"/>
    </row>
    <row r="121" spans="1:13" s="3" customFormat="1" ht="15">
      <c r="A121" s="4"/>
      <c r="B121" s="4"/>
      <c r="I121" s="22"/>
      <c r="J121" s="22"/>
      <c r="K121" s="28"/>
      <c r="L121" s="28"/>
      <c r="M121" s="28"/>
    </row>
    <row r="122" spans="1:13" s="3" customFormat="1" ht="15">
      <c r="A122" s="4"/>
      <c r="B122" s="4"/>
      <c r="I122" s="22"/>
      <c r="J122" s="22"/>
      <c r="K122" s="28"/>
      <c r="L122" s="28"/>
      <c r="M122" s="28"/>
    </row>
    <row r="123" spans="1:13" s="3" customFormat="1" ht="15">
      <c r="A123" s="4"/>
      <c r="B123" s="4"/>
      <c r="I123" s="22"/>
      <c r="J123" s="22"/>
      <c r="K123" s="28"/>
      <c r="L123" s="28"/>
      <c r="M123" s="28"/>
    </row>
    <row r="124" spans="1:13" s="3" customFormat="1" ht="15">
      <c r="A124" s="4"/>
      <c r="B124" s="4"/>
      <c r="I124" s="22"/>
      <c r="J124" s="22"/>
      <c r="K124" s="28"/>
      <c r="L124" s="28"/>
      <c r="M124" s="28"/>
    </row>
    <row r="125" spans="1:13" s="3" customFormat="1" ht="15">
      <c r="A125" s="4"/>
      <c r="B125" s="4"/>
      <c r="I125" s="22"/>
      <c r="J125" s="22"/>
      <c r="K125" s="28"/>
      <c r="L125" s="28"/>
      <c r="M125" s="28"/>
    </row>
    <row r="126" spans="1:13" s="3" customFormat="1" ht="15">
      <c r="A126" s="4"/>
      <c r="B126" s="4"/>
      <c r="I126" s="22"/>
      <c r="J126" s="22"/>
      <c r="K126" s="28"/>
      <c r="L126" s="28"/>
      <c r="M126" s="28"/>
    </row>
    <row r="127" spans="1:13" s="3" customFormat="1" ht="15">
      <c r="A127" s="4"/>
      <c r="B127" s="4"/>
      <c r="I127" s="22"/>
      <c r="J127" s="22"/>
      <c r="K127" s="28"/>
      <c r="L127" s="28"/>
      <c r="M127" s="28"/>
    </row>
    <row r="128" spans="1:13" s="3" customFormat="1" ht="15">
      <c r="A128" s="4"/>
      <c r="B128" s="4"/>
      <c r="I128" s="22"/>
      <c r="J128" s="22"/>
      <c r="K128" s="28"/>
      <c r="L128" s="28"/>
      <c r="M128" s="28"/>
    </row>
    <row r="129" spans="1:16" s="3" customFormat="1" ht="15">
      <c r="A129" s="4"/>
      <c r="B129" s="4"/>
      <c r="I129" s="22"/>
      <c r="J129" s="22"/>
      <c r="K129" s="28"/>
      <c r="L129" s="28"/>
      <c r="M129" s="28"/>
    </row>
    <row r="130" spans="1:16" s="3" customFormat="1" ht="15">
      <c r="A130" s="4"/>
      <c r="B130" s="4"/>
      <c r="I130" s="22"/>
      <c r="J130" s="22"/>
      <c r="K130" s="28"/>
      <c r="L130" s="28"/>
      <c r="M130" s="28"/>
    </row>
    <row r="131" spans="1:16" s="3" customFormat="1" ht="15">
      <c r="A131" s="4"/>
      <c r="B131" s="4"/>
      <c r="I131" s="22"/>
      <c r="J131" s="22"/>
      <c r="K131" s="28"/>
      <c r="L131" s="28"/>
      <c r="M131" s="28"/>
    </row>
    <row r="132" spans="1:16" s="3" customFormat="1" ht="15">
      <c r="A132" s="4"/>
      <c r="B132" s="4"/>
      <c r="I132" s="22"/>
      <c r="J132" s="22"/>
      <c r="K132" s="28"/>
      <c r="L132" s="28"/>
      <c r="M132" s="28"/>
    </row>
    <row r="133" spans="1:16" s="3" customFormat="1" ht="15">
      <c r="A133" s="4"/>
      <c r="B133" s="4"/>
      <c r="I133" s="22"/>
      <c r="J133" s="22"/>
      <c r="K133" s="28"/>
      <c r="L133" s="28"/>
      <c r="M133" s="28"/>
    </row>
    <row r="134" spans="1:16" s="3" customFormat="1" ht="15">
      <c r="A134" s="4"/>
      <c r="B134" s="4"/>
      <c r="I134" s="22"/>
      <c r="J134" s="22"/>
      <c r="K134" s="28"/>
      <c r="L134" s="28"/>
      <c r="M134" s="28"/>
    </row>
    <row r="135" spans="1:16" s="3" customFormat="1" ht="15">
      <c r="A135" s="4"/>
      <c r="B135" s="4"/>
      <c r="I135" s="22"/>
      <c r="J135" s="22"/>
      <c r="K135" s="28"/>
      <c r="L135" s="28"/>
      <c r="M135" s="28"/>
    </row>
    <row r="136" spans="1:16" s="3" customFormat="1" ht="15">
      <c r="A136" s="4"/>
      <c r="B136" s="4"/>
      <c r="I136" s="22"/>
      <c r="J136" s="22"/>
      <c r="K136" s="28"/>
      <c r="L136" s="28"/>
      <c r="M136" s="28"/>
    </row>
    <row r="137" spans="1:16" s="3" customFormat="1" ht="15">
      <c r="A137" s="4"/>
      <c r="B137" s="4"/>
      <c r="I137" s="22"/>
      <c r="J137" s="22"/>
      <c r="K137" s="28"/>
      <c r="L137" s="28"/>
      <c r="M137" s="28"/>
    </row>
    <row r="138" spans="1:16" s="3" customFormat="1" ht="15">
      <c r="A138" s="4"/>
      <c r="B138" s="4"/>
      <c r="I138" s="22"/>
      <c r="J138" s="22"/>
      <c r="K138" s="28"/>
      <c r="L138" s="28"/>
      <c r="M138" s="28"/>
    </row>
    <row r="139" spans="1:16" s="3" customFormat="1" ht="15">
      <c r="A139" s="4"/>
      <c r="B139" s="4"/>
      <c r="I139" s="22"/>
      <c r="J139" s="22"/>
      <c r="K139" s="28"/>
      <c r="L139" s="28"/>
      <c r="M139" s="28"/>
    </row>
    <row r="140" spans="1:16" s="3" customFormat="1" ht="15">
      <c r="A140" s="4"/>
      <c r="B140" s="4"/>
      <c r="I140" s="22"/>
      <c r="J140" s="22"/>
      <c r="K140" s="28"/>
      <c r="L140" s="28"/>
      <c r="M140" s="28"/>
    </row>
    <row r="141" spans="1:16" s="3" customFormat="1" ht="15">
      <c r="A141" s="4"/>
      <c r="B141" s="4"/>
      <c r="I141" s="22"/>
      <c r="J141" s="22"/>
      <c r="K141" s="28"/>
      <c r="L141" s="28"/>
      <c r="M141" s="28"/>
    </row>
    <row r="142" spans="1:16" s="3" customFormat="1" ht="15">
      <c r="A142" s="4"/>
      <c r="B142" s="4"/>
      <c r="I142" s="22"/>
      <c r="J142" s="22"/>
      <c r="K142" s="28"/>
      <c r="L142" s="28"/>
      <c r="M142" s="28"/>
    </row>
    <row r="143" spans="1:16" s="3" customFormat="1" ht="15">
      <c r="A143" s="4"/>
      <c r="B143" s="4"/>
      <c r="I143" s="22"/>
      <c r="J143" s="22"/>
      <c r="K143" s="28"/>
      <c r="L143" s="28"/>
      <c r="M143" s="28"/>
    </row>
    <row r="144" spans="1:16" s="3" customFormat="1" ht="15">
      <c r="A144" s="2"/>
      <c r="B144" s="2"/>
      <c r="C144"/>
      <c r="D144"/>
      <c r="E144"/>
      <c r="F144"/>
      <c r="G144"/>
      <c r="H144"/>
      <c r="I144" s="21"/>
      <c r="J144" s="21"/>
      <c r="K144" s="20"/>
      <c r="L144" s="20"/>
      <c r="M144" s="20"/>
      <c r="N144"/>
      <c r="O144"/>
      <c r="P144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59" right="0.55118110236220474" top="0.55118110236220474" bottom="0.55118110236220474" header="0.31496062992125984" footer="0.31496062992125984"/>
  <pageSetup paperSize="9" firstPageNumber="5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A1:Q143"/>
  <sheetViews>
    <sheetView topLeftCell="A26" zoomScale="130" zoomScaleNormal="130" workbookViewId="0">
      <selection activeCell="J33" sqref="J33"/>
    </sheetView>
  </sheetViews>
  <sheetFormatPr defaultRowHeight="17.45" customHeight="1"/>
  <cols>
    <col min="1" max="2" width="8.140625" style="2" customWidth="1"/>
    <col min="3" max="3" width="24.7109375" customWidth="1"/>
    <col min="4" max="4" width="14" customWidth="1"/>
    <col min="5" max="5" width="12.140625" customWidth="1"/>
    <col min="6" max="6" width="12.7109375" customWidth="1"/>
    <col min="7" max="7" width="13" customWidth="1"/>
    <col min="8" max="8" width="12" customWidth="1"/>
    <col min="9" max="10" width="7.5703125" style="21" customWidth="1"/>
    <col min="11" max="11" width="29.28515625" style="20" customWidth="1"/>
    <col min="12" max="12" width="28.140625" style="20" customWidth="1"/>
    <col min="13" max="13" width="11" style="20" customWidth="1"/>
    <col min="14" max="15" width="11.42578125" customWidth="1"/>
    <col min="16" max="16" width="11.42578125" style="15" customWidth="1"/>
  </cols>
  <sheetData>
    <row r="1" spans="1:17" ht="17.25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75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55.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36">
      <c r="A5" s="290" t="s">
        <v>863</v>
      </c>
      <c r="B5" s="290"/>
      <c r="C5" s="291" t="s">
        <v>864</v>
      </c>
      <c r="D5" s="291"/>
      <c r="E5" s="293"/>
      <c r="F5" s="293"/>
      <c r="G5" s="293"/>
      <c r="H5" s="293"/>
      <c r="I5" s="196" t="s">
        <v>888</v>
      </c>
      <c r="J5" s="196"/>
      <c r="K5" s="196" t="s">
        <v>1519</v>
      </c>
      <c r="L5" s="196"/>
      <c r="M5" s="152"/>
      <c r="N5" s="196"/>
      <c r="O5" s="196"/>
      <c r="P5" s="196"/>
    </row>
    <row r="6" spans="1:17" ht="15">
      <c r="A6" s="292" t="s">
        <v>865</v>
      </c>
      <c r="B6" s="292" t="s">
        <v>3035</v>
      </c>
      <c r="C6" s="142" t="s">
        <v>2609</v>
      </c>
      <c r="D6" s="292" t="s">
        <v>3036</v>
      </c>
      <c r="E6" s="293">
        <v>13500000</v>
      </c>
      <c r="F6" s="293">
        <v>8900000</v>
      </c>
      <c r="G6" s="293">
        <v>9000000</v>
      </c>
      <c r="H6" s="293">
        <v>12100000</v>
      </c>
      <c r="I6" s="205" t="s">
        <v>889</v>
      </c>
      <c r="J6" s="292" t="s">
        <v>2815</v>
      </c>
      <c r="K6" s="192" t="s">
        <v>32</v>
      </c>
      <c r="L6" s="292" t="s">
        <v>2853</v>
      </c>
      <c r="M6" s="134">
        <v>0</v>
      </c>
      <c r="N6" s="282">
        <v>0</v>
      </c>
      <c r="O6" s="126">
        <v>0</v>
      </c>
      <c r="P6" s="126">
        <v>0</v>
      </c>
      <c r="Q6" s="15" t="s">
        <v>3278</v>
      </c>
    </row>
    <row r="7" spans="1:17" ht="24">
      <c r="A7" s="292" t="s">
        <v>866</v>
      </c>
      <c r="B7" s="292" t="s">
        <v>3035</v>
      </c>
      <c r="C7" s="142" t="s">
        <v>2610</v>
      </c>
      <c r="D7" s="292" t="s">
        <v>3036</v>
      </c>
      <c r="E7" s="293">
        <v>100000</v>
      </c>
      <c r="F7" s="293">
        <v>28400</v>
      </c>
      <c r="G7" s="293">
        <v>30000</v>
      </c>
      <c r="H7" s="293">
        <v>40000</v>
      </c>
      <c r="I7" s="205" t="s">
        <v>890</v>
      </c>
      <c r="J7" s="292" t="s">
        <v>2817</v>
      </c>
      <c r="K7" s="192" t="s">
        <v>36</v>
      </c>
      <c r="L7" s="292" t="s">
        <v>2855</v>
      </c>
      <c r="M7" s="134">
        <v>0</v>
      </c>
      <c r="N7" s="282">
        <v>0</v>
      </c>
      <c r="O7" s="126">
        <v>0</v>
      </c>
      <c r="P7" s="126">
        <v>0</v>
      </c>
      <c r="Q7" s="15" t="s">
        <v>3278</v>
      </c>
    </row>
    <row r="8" spans="1:17" ht="15">
      <c r="A8" s="292" t="s">
        <v>867</v>
      </c>
      <c r="B8" s="292" t="s">
        <v>3035</v>
      </c>
      <c r="C8" s="142" t="s">
        <v>2611</v>
      </c>
      <c r="D8" s="292" t="s">
        <v>3036</v>
      </c>
      <c r="E8" s="293">
        <v>250000</v>
      </c>
      <c r="F8" s="293">
        <v>255600</v>
      </c>
      <c r="G8" s="293">
        <v>260000</v>
      </c>
      <c r="H8" s="293">
        <v>300000</v>
      </c>
      <c r="I8" s="112" t="s">
        <v>43</v>
      </c>
      <c r="J8" s="112"/>
      <c r="K8" s="193" t="s">
        <v>677</v>
      </c>
      <c r="L8" s="193"/>
      <c r="M8" s="211">
        <f>SUM(M6:M7)</f>
        <v>0</v>
      </c>
      <c r="N8" s="294">
        <f>SUM(N6:N7)</f>
        <v>0</v>
      </c>
      <c r="O8" s="294">
        <f t="shared" ref="O8:P8" si="0">SUM(O6:O7)</f>
        <v>0</v>
      </c>
      <c r="P8" s="294">
        <f t="shared" si="0"/>
        <v>0</v>
      </c>
    </row>
    <row r="9" spans="1:17" ht="24">
      <c r="A9" s="292" t="s">
        <v>868</v>
      </c>
      <c r="B9" s="292" t="s">
        <v>3035</v>
      </c>
      <c r="C9" s="142" t="s">
        <v>869</v>
      </c>
      <c r="D9" s="292" t="s">
        <v>3036</v>
      </c>
      <c r="E9" s="293">
        <v>30000</v>
      </c>
      <c r="F9" s="293">
        <v>0</v>
      </c>
      <c r="G9" s="293">
        <v>30000</v>
      </c>
      <c r="H9" s="293">
        <v>30000</v>
      </c>
      <c r="I9" s="204"/>
      <c r="J9" s="204"/>
      <c r="K9" s="204" t="s">
        <v>792</v>
      </c>
      <c r="L9" s="204"/>
      <c r="M9" s="152"/>
      <c r="N9" s="266"/>
      <c r="O9" s="266"/>
      <c r="P9" s="266"/>
    </row>
    <row r="10" spans="1:17" ht="15">
      <c r="A10" s="292" t="s">
        <v>870</v>
      </c>
      <c r="B10" s="292" t="s">
        <v>3035</v>
      </c>
      <c r="C10" s="142" t="s">
        <v>2612</v>
      </c>
      <c r="D10" s="292" t="s">
        <v>3036</v>
      </c>
      <c r="E10" s="293">
        <v>700000</v>
      </c>
      <c r="F10" s="293">
        <v>878800</v>
      </c>
      <c r="G10" s="293">
        <v>1000000</v>
      </c>
      <c r="H10" s="293">
        <v>1600000</v>
      </c>
      <c r="I10" s="192" t="s">
        <v>891</v>
      </c>
      <c r="J10" s="292" t="s">
        <v>3037</v>
      </c>
      <c r="K10" s="192" t="s">
        <v>46</v>
      </c>
      <c r="L10" s="292" t="s">
        <v>3038</v>
      </c>
      <c r="M10" s="235">
        <v>13000000</v>
      </c>
      <c r="N10" s="235">
        <v>5214759</v>
      </c>
      <c r="O10" s="126">
        <v>7100000</v>
      </c>
      <c r="P10" s="126">
        <v>8500000</v>
      </c>
      <c r="Q10" t="s">
        <v>3279</v>
      </c>
    </row>
    <row r="11" spans="1:17" ht="15">
      <c r="A11" s="292" t="s">
        <v>871</v>
      </c>
      <c r="B11" s="292" t="s">
        <v>3035</v>
      </c>
      <c r="C11" s="142" t="s">
        <v>2657</v>
      </c>
      <c r="D11" s="292" t="s">
        <v>3036</v>
      </c>
      <c r="E11" s="293">
        <v>2170000</v>
      </c>
      <c r="F11" s="293">
        <v>1932375</v>
      </c>
      <c r="G11" s="293">
        <v>2000000</v>
      </c>
      <c r="H11" s="293">
        <v>2500000</v>
      </c>
      <c r="I11" s="156" t="s">
        <v>2591</v>
      </c>
      <c r="J11" s="292" t="s">
        <v>3053</v>
      </c>
      <c r="K11" s="122" t="s">
        <v>110</v>
      </c>
      <c r="L11" s="292" t="s">
        <v>3054</v>
      </c>
      <c r="M11" s="119">
        <v>7700000</v>
      </c>
      <c r="N11" s="118">
        <v>0</v>
      </c>
      <c r="O11" s="126">
        <v>0</v>
      </c>
      <c r="P11" s="126">
        <v>8000000</v>
      </c>
      <c r="Q11" t="s">
        <v>3279</v>
      </c>
    </row>
    <row r="12" spans="1:17" ht="15">
      <c r="A12" s="292" t="s">
        <v>872</v>
      </c>
      <c r="B12" s="292" t="s">
        <v>3035</v>
      </c>
      <c r="C12" s="142" t="s">
        <v>2613</v>
      </c>
      <c r="D12" s="292" t="s">
        <v>3036</v>
      </c>
      <c r="E12" s="293">
        <v>329100000</v>
      </c>
      <c r="F12" s="293">
        <v>250948325</v>
      </c>
      <c r="G12" s="293">
        <v>270000000</v>
      </c>
      <c r="H12" s="293">
        <v>99000000</v>
      </c>
      <c r="I12" s="192" t="s">
        <v>892</v>
      </c>
      <c r="J12" s="292" t="s">
        <v>2823</v>
      </c>
      <c r="K12" s="192" t="s">
        <v>50</v>
      </c>
      <c r="L12" s="292" t="s">
        <v>2859</v>
      </c>
      <c r="M12" s="123">
        <v>50000</v>
      </c>
      <c r="N12" s="123">
        <v>0</v>
      </c>
      <c r="O12" s="126">
        <v>10000</v>
      </c>
      <c r="P12" s="126">
        <v>20000</v>
      </c>
      <c r="Q12" t="s">
        <v>3279</v>
      </c>
    </row>
    <row r="13" spans="1:17" ht="24">
      <c r="A13" s="292" t="s">
        <v>873</v>
      </c>
      <c r="B13" s="292" t="s">
        <v>3035</v>
      </c>
      <c r="C13" s="142" t="s">
        <v>874</v>
      </c>
      <c r="D13" s="292" t="s">
        <v>3036</v>
      </c>
      <c r="E13" s="293">
        <v>250000</v>
      </c>
      <c r="F13" s="293">
        <v>8250</v>
      </c>
      <c r="G13" s="293">
        <v>20000</v>
      </c>
      <c r="H13" s="293">
        <v>20000</v>
      </c>
      <c r="I13" s="192" t="s">
        <v>893</v>
      </c>
      <c r="J13" s="292" t="s">
        <v>2825</v>
      </c>
      <c r="K13" s="192" t="s">
        <v>54</v>
      </c>
      <c r="L13" s="292" t="s">
        <v>2861</v>
      </c>
      <c r="M13" s="134">
        <v>0</v>
      </c>
      <c r="N13" s="235">
        <v>0</v>
      </c>
      <c r="O13" s="126">
        <v>0</v>
      </c>
      <c r="P13" s="126">
        <v>10000</v>
      </c>
      <c r="Q13" t="s">
        <v>3279</v>
      </c>
    </row>
    <row r="14" spans="1:17" ht="24">
      <c r="A14" s="292" t="s">
        <v>2477</v>
      </c>
      <c r="B14" s="292" t="s">
        <v>3035</v>
      </c>
      <c r="C14" s="142" t="s">
        <v>2480</v>
      </c>
      <c r="D14" s="292" t="s">
        <v>3036</v>
      </c>
      <c r="E14" s="293">
        <v>150000</v>
      </c>
      <c r="F14" s="293">
        <v>3200</v>
      </c>
      <c r="G14" s="293">
        <v>10000</v>
      </c>
      <c r="H14" s="293">
        <v>0</v>
      </c>
      <c r="I14" s="192" t="s">
        <v>894</v>
      </c>
      <c r="J14" s="292" t="s">
        <v>2826</v>
      </c>
      <c r="K14" s="192" t="s">
        <v>56</v>
      </c>
      <c r="L14" s="292" t="s">
        <v>2862</v>
      </c>
      <c r="M14" s="134">
        <v>50000</v>
      </c>
      <c r="N14" s="235">
        <v>2700</v>
      </c>
      <c r="O14" s="126">
        <v>10000</v>
      </c>
      <c r="P14" s="126">
        <v>20000</v>
      </c>
      <c r="Q14" t="s">
        <v>3279</v>
      </c>
    </row>
    <row r="15" spans="1:17" ht="24">
      <c r="A15" s="292" t="s">
        <v>2478</v>
      </c>
      <c r="B15" s="292" t="s">
        <v>3035</v>
      </c>
      <c r="C15" s="142" t="s">
        <v>2481</v>
      </c>
      <c r="D15" s="292" t="s">
        <v>3036</v>
      </c>
      <c r="E15" s="293">
        <v>10000</v>
      </c>
      <c r="F15" s="293">
        <v>0</v>
      </c>
      <c r="G15" s="293">
        <v>0</v>
      </c>
      <c r="H15" s="293">
        <v>0</v>
      </c>
      <c r="I15" s="192" t="s">
        <v>895</v>
      </c>
      <c r="J15" s="292" t="s">
        <v>2827</v>
      </c>
      <c r="K15" s="192" t="s">
        <v>684</v>
      </c>
      <c r="L15" s="292" t="s">
        <v>2863</v>
      </c>
      <c r="M15" s="134">
        <v>90000</v>
      </c>
      <c r="N15" s="235">
        <v>0</v>
      </c>
      <c r="O15" s="126">
        <v>20000</v>
      </c>
      <c r="P15" s="126">
        <v>20000</v>
      </c>
      <c r="Q15" t="s">
        <v>3279</v>
      </c>
    </row>
    <row r="16" spans="1:17" ht="15">
      <c r="A16" s="292" t="s">
        <v>2479</v>
      </c>
      <c r="B16" s="292" t="s">
        <v>3035</v>
      </c>
      <c r="C16" s="142" t="s">
        <v>2482</v>
      </c>
      <c r="D16" s="292" t="s">
        <v>3036</v>
      </c>
      <c r="E16" s="293">
        <v>10000</v>
      </c>
      <c r="F16" s="293">
        <v>0</v>
      </c>
      <c r="G16" s="293">
        <v>0</v>
      </c>
      <c r="H16" s="293">
        <v>0</v>
      </c>
      <c r="I16" s="192" t="s">
        <v>896</v>
      </c>
      <c r="J16" s="292" t="s">
        <v>2828</v>
      </c>
      <c r="K16" s="192" t="s">
        <v>60</v>
      </c>
      <c r="L16" s="292" t="s">
        <v>2864</v>
      </c>
      <c r="M16" s="134">
        <v>50000</v>
      </c>
      <c r="N16" s="235">
        <v>23134</v>
      </c>
      <c r="O16" s="126">
        <v>30000</v>
      </c>
      <c r="P16" s="126">
        <v>30000</v>
      </c>
      <c r="Q16" t="s">
        <v>3279</v>
      </c>
    </row>
    <row r="17" spans="1:17" ht="15">
      <c r="A17" s="292" t="s">
        <v>875</v>
      </c>
      <c r="B17" s="292" t="s">
        <v>3035</v>
      </c>
      <c r="C17" s="142" t="s">
        <v>2614</v>
      </c>
      <c r="D17" s="292" t="s">
        <v>3036</v>
      </c>
      <c r="E17" s="293">
        <v>3400000</v>
      </c>
      <c r="F17" s="293">
        <v>3828000</v>
      </c>
      <c r="G17" s="293">
        <v>4000000</v>
      </c>
      <c r="H17" s="293">
        <v>4500000</v>
      </c>
      <c r="I17" s="192" t="s">
        <v>897</v>
      </c>
      <c r="J17" s="292" t="s">
        <v>2829</v>
      </c>
      <c r="K17" s="192" t="s">
        <v>62</v>
      </c>
      <c r="L17" s="292" t="s">
        <v>2865</v>
      </c>
      <c r="M17" s="134">
        <v>0</v>
      </c>
      <c r="N17" s="235">
        <v>0</v>
      </c>
      <c r="O17" s="126">
        <v>0</v>
      </c>
      <c r="P17" s="126">
        <v>0</v>
      </c>
      <c r="Q17" t="s">
        <v>3279</v>
      </c>
    </row>
    <row r="18" spans="1:17" ht="15">
      <c r="A18" s="292" t="s">
        <v>876</v>
      </c>
      <c r="B18" s="292" t="s">
        <v>3035</v>
      </c>
      <c r="C18" s="142" t="s">
        <v>2615</v>
      </c>
      <c r="D18" s="292" t="s">
        <v>3036</v>
      </c>
      <c r="E18" s="293">
        <v>2300000</v>
      </c>
      <c r="F18" s="293">
        <v>2086800</v>
      </c>
      <c r="G18" s="293">
        <v>2300000</v>
      </c>
      <c r="H18" s="293">
        <v>3000000</v>
      </c>
      <c r="I18" s="192" t="s">
        <v>898</v>
      </c>
      <c r="J18" s="292" t="s">
        <v>2830</v>
      </c>
      <c r="K18" s="192" t="s">
        <v>64</v>
      </c>
      <c r="L18" s="292" t="s">
        <v>2866</v>
      </c>
      <c r="M18" s="134">
        <v>10000</v>
      </c>
      <c r="N18" s="235">
        <v>0</v>
      </c>
      <c r="O18" s="126">
        <v>10000</v>
      </c>
      <c r="P18" s="126">
        <v>10000</v>
      </c>
      <c r="Q18" t="s">
        <v>3279</v>
      </c>
    </row>
    <row r="19" spans="1:17" ht="24">
      <c r="A19" s="292" t="s">
        <v>877</v>
      </c>
      <c r="B19" s="292" t="s">
        <v>3035</v>
      </c>
      <c r="C19" s="142" t="s">
        <v>2616</v>
      </c>
      <c r="D19" s="292" t="s">
        <v>3036</v>
      </c>
      <c r="E19" s="293">
        <v>70000</v>
      </c>
      <c r="F19" s="293">
        <v>0</v>
      </c>
      <c r="G19" s="293">
        <v>10000</v>
      </c>
      <c r="H19" s="293">
        <v>10000</v>
      </c>
      <c r="I19" s="192" t="s">
        <v>899</v>
      </c>
      <c r="J19" s="292" t="s">
        <v>2831</v>
      </c>
      <c r="K19" s="192" t="s">
        <v>66</v>
      </c>
      <c r="L19" s="292" t="s">
        <v>2867</v>
      </c>
      <c r="M19" s="134">
        <v>20000</v>
      </c>
      <c r="N19" s="235">
        <v>1875</v>
      </c>
      <c r="O19" s="126">
        <v>10000</v>
      </c>
      <c r="P19" s="126">
        <v>10000</v>
      </c>
      <c r="Q19" t="s">
        <v>3279</v>
      </c>
    </row>
    <row r="20" spans="1:17" ht="15">
      <c r="A20" s="292" t="s">
        <v>878</v>
      </c>
      <c r="B20" s="292" t="s">
        <v>3035</v>
      </c>
      <c r="C20" s="142" t="s">
        <v>2617</v>
      </c>
      <c r="D20" s="292" t="s">
        <v>3036</v>
      </c>
      <c r="E20" s="293">
        <v>2550000</v>
      </c>
      <c r="F20" s="293">
        <v>2674800</v>
      </c>
      <c r="G20" s="293">
        <v>2800000</v>
      </c>
      <c r="H20" s="293">
        <v>3000000</v>
      </c>
      <c r="I20" s="192" t="s">
        <v>900</v>
      </c>
      <c r="J20" s="292" t="s">
        <v>2834</v>
      </c>
      <c r="K20" s="192" t="s">
        <v>72</v>
      </c>
      <c r="L20" s="292" t="s">
        <v>2869</v>
      </c>
      <c r="M20" s="134">
        <v>10000</v>
      </c>
      <c r="N20" s="235">
        <v>0</v>
      </c>
      <c r="O20" s="126">
        <v>0</v>
      </c>
      <c r="P20" s="126">
        <v>0</v>
      </c>
      <c r="Q20" t="s">
        <v>3279</v>
      </c>
    </row>
    <row r="21" spans="1:17" ht="13.9" customHeight="1">
      <c r="A21" s="292" t="s">
        <v>879</v>
      </c>
      <c r="B21" s="292" t="s">
        <v>3035</v>
      </c>
      <c r="C21" s="142" t="s">
        <v>2618</v>
      </c>
      <c r="D21" s="292" t="s">
        <v>3036</v>
      </c>
      <c r="E21" s="293">
        <v>71000000</v>
      </c>
      <c r="F21" s="293">
        <v>5053200</v>
      </c>
      <c r="G21" s="293">
        <v>5200000</v>
      </c>
      <c r="H21" s="293">
        <v>5500000</v>
      </c>
      <c r="I21" s="192" t="s">
        <v>901</v>
      </c>
      <c r="J21" s="292" t="s">
        <v>2838</v>
      </c>
      <c r="K21" s="192" t="s">
        <v>81</v>
      </c>
      <c r="L21" s="292" t="s">
        <v>2872</v>
      </c>
      <c r="M21" s="134">
        <v>50000</v>
      </c>
      <c r="N21" s="235">
        <v>0</v>
      </c>
      <c r="O21" s="126">
        <v>10000</v>
      </c>
      <c r="P21" s="126">
        <v>50000</v>
      </c>
      <c r="Q21" t="s">
        <v>3279</v>
      </c>
    </row>
    <row r="22" spans="1:17" ht="15" customHeight="1">
      <c r="A22" s="117" t="s">
        <v>880</v>
      </c>
      <c r="B22" s="292" t="s">
        <v>3035</v>
      </c>
      <c r="C22" s="118" t="s">
        <v>2619</v>
      </c>
      <c r="D22" s="292" t="s">
        <v>3036</v>
      </c>
      <c r="E22" s="293">
        <v>23400000</v>
      </c>
      <c r="F22" s="293">
        <v>23002800</v>
      </c>
      <c r="G22" s="293">
        <v>23400000</v>
      </c>
      <c r="H22" s="293">
        <v>30000000</v>
      </c>
      <c r="I22" s="192" t="s">
        <v>902</v>
      </c>
      <c r="J22" s="292" t="s">
        <v>2839</v>
      </c>
      <c r="K22" s="192" t="s">
        <v>83</v>
      </c>
      <c r="L22" s="292" t="s">
        <v>2873</v>
      </c>
      <c r="M22" s="134">
        <v>0</v>
      </c>
      <c r="N22" s="235">
        <v>0</v>
      </c>
      <c r="O22" s="126">
        <v>0</v>
      </c>
      <c r="P22" s="126">
        <v>20000</v>
      </c>
      <c r="Q22" t="s">
        <v>3279</v>
      </c>
    </row>
    <row r="23" spans="1:17" ht="24">
      <c r="A23" s="117" t="s">
        <v>2512</v>
      </c>
      <c r="B23" s="292" t="s">
        <v>3035</v>
      </c>
      <c r="C23" s="142" t="s">
        <v>2620</v>
      </c>
      <c r="D23" s="292" t="s">
        <v>3036</v>
      </c>
      <c r="E23" s="293">
        <v>850000</v>
      </c>
      <c r="F23" s="293">
        <v>0</v>
      </c>
      <c r="G23" s="293">
        <v>0</v>
      </c>
      <c r="H23" s="293">
        <v>0</v>
      </c>
      <c r="I23" s="192" t="s">
        <v>903</v>
      </c>
      <c r="J23" s="292" t="s">
        <v>2840</v>
      </c>
      <c r="K23" s="192" t="s">
        <v>85</v>
      </c>
      <c r="L23" s="292" t="s">
        <v>2874</v>
      </c>
      <c r="M23" s="134">
        <v>10000</v>
      </c>
      <c r="N23" s="235">
        <v>0</v>
      </c>
      <c r="O23" s="126">
        <v>0</v>
      </c>
      <c r="P23" s="126">
        <v>0</v>
      </c>
      <c r="Q23" t="s">
        <v>3279</v>
      </c>
    </row>
    <row r="24" spans="1:17" ht="24">
      <c r="A24" s="122" t="s">
        <v>881</v>
      </c>
      <c r="B24" s="292" t="s">
        <v>3035</v>
      </c>
      <c r="C24" s="129" t="s">
        <v>2621</v>
      </c>
      <c r="D24" s="292" t="s">
        <v>3036</v>
      </c>
      <c r="E24" s="293">
        <v>260000</v>
      </c>
      <c r="F24" s="293">
        <v>84000</v>
      </c>
      <c r="G24" s="293">
        <v>100000</v>
      </c>
      <c r="H24" s="293">
        <v>150000</v>
      </c>
      <c r="I24" s="192" t="s">
        <v>904</v>
      </c>
      <c r="J24" s="292" t="s">
        <v>3025</v>
      </c>
      <c r="K24" s="192" t="s">
        <v>544</v>
      </c>
      <c r="L24" s="292" t="s">
        <v>3026</v>
      </c>
      <c r="M24" s="134">
        <v>500000</v>
      </c>
      <c r="N24" s="235">
        <v>0</v>
      </c>
      <c r="O24" s="126">
        <v>450000</v>
      </c>
      <c r="P24" s="126">
        <v>2250000</v>
      </c>
      <c r="Q24" t="s">
        <v>3279</v>
      </c>
    </row>
    <row r="25" spans="1:17" ht="15">
      <c r="A25" s="156" t="s">
        <v>882</v>
      </c>
      <c r="B25" s="292" t="s">
        <v>3035</v>
      </c>
      <c r="C25" s="93" t="s">
        <v>883</v>
      </c>
      <c r="D25" s="292" t="s">
        <v>3036</v>
      </c>
      <c r="E25" s="293">
        <v>0</v>
      </c>
      <c r="F25" s="293">
        <v>0</v>
      </c>
      <c r="G25" s="293">
        <v>0</v>
      </c>
      <c r="H25" s="293">
        <v>0</v>
      </c>
      <c r="I25" s="192" t="s">
        <v>905</v>
      </c>
      <c r="J25" s="292" t="s">
        <v>3039</v>
      </c>
      <c r="K25" s="192" t="s">
        <v>2721</v>
      </c>
      <c r="L25" s="292" t="s">
        <v>3040</v>
      </c>
      <c r="M25" s="134">
        <v>20000000</v>
      </c>
      <c r="N25" s="235">
        <v>1577930</v>
      </c>
      <c r="O25" s="126">
        <v>20000000</v>
      </c>
      <c r="P25" s="126">
        <v>2000000</v>
      </c>
      <c r="Q25" t="s">
        <v>3279</v>
      </c>
    </row>
    <row r="26" spans="1:17" ht="13.9" customHeight="1">
      <c r="A26" s="156" t="s">
        <v>2483</v>
      </c>
      <c r="B26" s="292" t="s">
        <v>3035</v>
      </c>
      <c r="C26" s="93" t="s">
        <v>2484</v>
      </c>
      <c r="D26" s="292" t="s">
        <v>3036</v>
      </c>
      <c r="E26" s="293">
        <v>0</v>
      </c>
      <c r="F26" s="293">
        <v>0</v>
      </c>
      <c r="G26" s="293">
        <v>0</v>
      </c>
      <c r="H26" s="293">
        <v>0</v>
      </c>
      <c r="I26" s="192" t="s">
        <v>906</v>
      </c>
      <c r="J26" s="292" t="s">
        <v>3041</v>
      </c>
      <c r="K26" s="192" t="s">
        <v>858</v>
      </c>
      <c r="L26" s="292" t="s">
        <v>858</v>
      </c>
      <c r="M26" s="134">
        <v>10000</v>
      </c>
      <c r="N26" s="235">
        <v>0</v>
      </c>
      <c r="O26" s="126">
        <v>10000</v>
      </c>
      <c r="P26" s="126">
        <v>10000</v>
      </c>
      <c r="Q26" t="s">
        <v>3279</v>
      </c>
    </row>
    <row r="27" spans="1:17" ht="24">
      <c r="A27" s="156" t="s">
        <v>884</v>
      </c>
      <c r="B27" s="292" t="s">
        <v>3035</v>
      </c>
      <c r="C27" s="93" t="s">
        <v>2622</v>
      </c>
      <c r="D27" s="292" t="s">
        <v>3036</v>
      </c>
      <c r="E27" s="293">
        <v>760000</v>
      </c>
      <c r="F27" s="293">
        <v>0</v>
      </c>
      <c r="G27" s="293">
        <v>50000</v>
      </c>
      <c r="H27" s="293">
        <v>100000</v>
      </c>
      <c r="I27" s="192" t="s">
        <v>907</v>
      </c>
      <c r="J27" s="292" t="s">
        <v>3042</v>
      </c>
      <c r="K27" s="192" t="s">
        <v>908</v>
      </c>
      <c r="L27" s="292" t="s">
        <v>3043</v>
      </c>
      <c r="M27" s="134">
        <v>100000</v>
      </c>
      <c r="N27" s="235">
        <v>5000</v>
      </c>
      <c r="O27" s="126">
        <v>20000</v>
      </c>
      <c r="P27" s="126">
        <v>20000</v>
      </c>
      <c r="Q27" t="s">
        <v>3279</v>
      </c>
    </row>
    <row r="28" spans="1:17" ht="24">
      <c r="A28" s="156" t="s">
        <v>885</v>
      </c>
      <c r="B28" s="292" t="s">
        <v>3035</v>
      </c>
      <c r="C28" s="93" t="s">
        <v>2623</v>
      </c>
      <c r="D28" s="292" t="s">
        <v>3036</v>
      </c>
      <c r="E28" s="293">
        <v>17000000</v>
      </c>
      <c r="F28" s="293">
        <v>0</v>
      </c>
      <c r="G28" s="293">
        <v>100000</v>
      </c>
      <c r="H28" s="293">
        <v>1000000</v>
      </c>
      <c r="I28" s="192" t="s">
        <v>909</v>
      </c>
      <c r="J28" s="292" t="s">
        <v>2819</v>
      </c>
      <c r="K28" s="192" t="s">
        <v>2661</v>
      </c>
      <c r="L28" s="292" t="s">
        <v>2819</v>
      </c>
      <c r="M28" s="134">
        <v>0</v>
      </c>
      <c r="N28" s="235">
        <v>0</v>
      </c>
      <c r="O28" s="126">
        <v>0</v>
      </c>
      <c r="P28" s="126">
        <v>250000</v>
      </c>
      <c r="Q28" t="s">
        <v>3279</v>
      </c>
    </row>
    <row r="29" spans="1:17" ht="15">
      <c r="A29" s="156" t="s">
        <v>886</v>
      </c>
      <c r="B29" s="292" t="s">
        <v>3035</v>
      </c>
      <c r="C29" s="299" t="s">
        <v>887</v>
      </c>
      <c r="D29" s="292" t="s">
        <v>3036</v>
      </c>
      <c r="E29" s="293">
        <v>200000</v>
      </c>
      <c r="F29" s="293">
        <v>0</v>
      </c>
      <c r="G29" s="293">
        <v>10000</v>
      </c>
      <c r="H29" s="293">
        <v>10000</v>
      </c>
      <c r="I29" s="192" t="s">
        <v>910</v>
      </c>
      <c r="J29" s="292" t="s">
        <v>2924</v>
      </c>
      <c r="K29" s="192" t="s">
        <v>180</v>
      </c>
      <c r="L29" s="292" t="s">
        <v>180</v>
      </c>
      <c r="M29" s="134">
        <v>100000</v>
      </c>
      <c r="N29" s="235">
        <v>22270</v>
      </c>
      <c r="O29" s="126">
        <v>10000</v>
      </c>
      <c r="P29" s="126">
        <v>10000</v>
      </c>
      <c r="Q29" t="s">
        <v>3279</v>
      </c>
    </row>
    <row r="30" spans="1:17" ht="24">
      <c r="A30" s="121" t="s">
        <v>2539</v>
      </c>
      <c r="B30" s="292" t="s">
        <v>2819</v>
      </c>
      <c r="C30" s="121" t="s">
        <v>2538</v>
      </c>
      <c r="D30" s="292" t="s">
        <v>2819</v>
      </c>
      <c r="E30" s="293">
        <v>0</v>
      </c>
      <c r="F30" s="293">
        <v>0</v>
      </c>
      <c r="G30" s="293">
        <v>0</v>
      </c>
      <c r="H30" s="293">
        <v>0</v>
      </c>
      <c r="I30" s="201" t="s">
        <v>911</v>
      </c>
      <c r="J30" s="292" t="s">
        <v>3044</v>
      </c>
      <c r="K30" s="33" t="s">
        <v>94</v>
      </c>
      <c r="L30" s="292" t="s">
        <v>3045</v>
      </c>
      <c r="M30" s="235">
        <v>50000</v>
      </c>
      <c r="N30" s="235">
        <v>0</v>
      </c>
      <c r="O30" s="126">
        <v>10000</v>
      </c>
      <c r="P30" s="126">
        <v>10000</v>
      </c>
      <c r="Q30" t="s">
        <v>3279</v>
      </c>
    </row>
    <row r="31" spans="1:17" ht="24">
      <c r="A31" s="292" t="s">
        <v>3298</v>
      </c>
      <c r="B31" s="292" t="s">
        <v>3035</v>
      </c>
      <c r="C31" s="32" t="s">
        <v>3077</v>
      </c>
      <c r="D31" s="292" t="s">
        <v>3036</v>
      </c>
      <c r="E31" s="293">
        <v>0</v>
      </c>
      <c r="F31" s="293">
        <v>48100</v>
      </c>
      <c r="G31" s="293">
        <v>100000</v>
      </c>
      <c r="H31" s="293">
        <v>0</v>
      </c>
      <c r="I31" s="201" t="s">
        <v>912</v>
      </c>
      <c r="J31" s="292" t="s">
        <v>2979</v>
      </c>
      <c r="K31" s="33" t="s">
        <v>389</v>
      </c>
      <c r="L31" s="292" t="s">
        <v>2980</v>
      </c>
      <c r="M31" s="235">
        <v>50000</v>
      </c>
      <c r="N31" s="235">
        <v>0</v>
      </c>
      <c r="O31" s="126">
        <v>10000</v>
      </c>
      <c r="P31" s="126">
        <v>10000</v>
      </c>
      <c r="Q31" t="s">
        <v>3279</v>
      </c>
    </row>
    <row r="32" spans="1:17" ht="15">
      <c r="A32" s="292" t="s">
        <v>3299</v>
      </c>
      <c r="B32" s="292" t="s">
        <v>3035</v>
      </c>
      <c r="C32" s="16" t="s">
        <v>3078</v>
      </c>
      <c r="D32" s="292" t="s">
        <v>3036</v>
      </c>
      <c r="E32" s="293">
        <v>0</v>
      </c>
      <c r="F32" s="293">
        <v>29600</v>
      </c>
      <c r="G32" s="293">
        <v>50000</v>
      </c>
      <c r="H32" s="293">
        <v>0</v>
      </c>
      <c r="I32" s="192" t="s">
        <v>913</v>
      </c>
      <c r="J32" s="292" t="s">
        <v>2925</v>
      </c>
      <c r="K32" s="192" t="s">
        <v>182</v>
      </c>
      <c r="L32" s="292" t="s">
        <v>2926</v>
      </c>
      <c r="M32" s="235">
        <v>50000</v>
      </c>
      <c r="N32" s="235">
        <v>0</v>
      </c>
      <c r="O32" s="126">
        <v>10000</v>
      </c>
      <c r="P32" s="126">
        <v>10000</v>
      </c>
      <c r="Q32" t="s">
        <v>3279</v>
      </c>
    </row>
    <row r="33" spans="1:17" ht="24.75">
      <c r="A33" s="404" t="s">
        <v>3300</v>
      </c>
      <c r="B33" s="292" t="s">
        <v>3035</v>
      </c>
      <c r="C33" s="16" t="s">
        <v>3249</v>
      </c>
      <c r="D33" s="292" t="s">
        <v>3036</v>
      </c>
      <c r="E33" s="293">
        <v>0</v>
      </c>
      <c r="F33" s="293">
        <v>0</v>
      </c>
      <c r="G33" s="293">
        <v>0</v>
      </c>
      <c r="H33" s="293">
        <v>280000</v>
      </c>
      <c r="I33" s="686" t="s">
        <v>915</v>
      </c>
      <c r="J33" s="684" t="s">
        <v>2927</v>
      </c>
      <c r="K33" s="687" t="s">
        <v>454</v>
      </c>
      <c r="L33" s="684" t="s">
        <v>2928</v>
      </c>
      <c r="M33" s="685">
        <v>13050000</v>
      </c>
      <c r="N33" s="685">
        <v>18094</v>
      </c>
      <c r="O33" s="683">
        <v>700000</v>
      </c>
      <c r="P33" s="683">
        <v>10000000</v>
      </c>
      <c r="Q33" t="s">
        <v>3279</v>
      </c>
    </row>
    <row r="34" spans="1:17" ht="13.15" customHeight="1">
      <c r="A34" s="160"/>
      <c r="B34" s="160"/>
      <c r="C34" s="32"/>
      <c r="D34" s="32"/>
      <c r="E34" s="32"/>
      <c r="F34" s="32"/>
      <c r="G34" s="32"/>
      <c r="H34" s="32"/>
      <c r="I34" s="156" t="s">
        <v>916</v>
      </c>
      <c r="J34" s="292" t="s">
        <v>2850</v>
      </c>
      <c r="K34" s="154" t="s">
        <v>860</v>
      </c>
      <c r="L34" s="292" t="s">
        <v>2879</v>
      </c>
      <c r="M34" s="235">
        <v>100000</v>
      </c>
      <c r="N34" s="235">
        <v>0</v>
      </c>
      <c r="O34" s="126">
        <v>10000</v>
      </c>
      <c r="P34" s="126">
        <v>10000</v>
      </c>
      <c r="Q34" t="s">
        <v>3279</v>
      </c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156" t="s">
        <v>917</v>
      </c>
      <c r="J35" s="292" t="s">
        <v>3029</v>
      </c>
      <c r="K35" s="33" t="s">
        <v>861</v>
      </c>
      <c r="L35" s="292" t="s">
        <v>861</v>
      </c>
      <c r="M35" s="235">
        <v>200000</v>
      </c>
      <c r="N35" s="235">
        <v>0</v>
      </c>
      <c r="O35" s="126">
        <v>10000</v>
      </c>
      <c r="P35" s="126">
        <v>10000</v>
      </c>
      <c r="Q35" t="s">
        <v>3279</v>
      </c>
    </row>
    <row r="36" spans="1:17" ht="24">
      <c r="A36" s="160"/>
      <c r="B36" s="160"/>
      <c r="C36" s="32"/>
      <c r="D36" s="32"/>
      <c r="E36" s="32"/>
      <c r="F36" s="32"/>
      <c r="G36" s="32"/>
      <c r="H36" s="32"/>
      <c r="I36" s="156" t="s">
        <v>918</v>
      </c>
      <c r="J36" s="292" t="s">
        <v>2845</v>
      </c>
      <c r="K36" s="154" t="s">
        <v>862</v>
      </c>
      <c r="L36" s="292" t="s">
        <v>2877</v>
      </c>
      <c r="M36" s="235">
        <v>250000</v>
      </c>
      <c r="N36" s="235">
        <v>1215</v>
      </c>
      <c r="O36" s="126">
        <v>20000</v>
      </c>
      <c r="P36" s="126">
        <v>20000</v>
      </c>
      <c r="Q36" t="s">
        <v>3279</v>
      </c>
    </row>
    <row r="37" spans="1:17" ht="17.45" customHeight="1">
      <c r="A37" s="160"/>
      <c r="B37" s="160"/>
      <c r="C37" s="32"/>
      <c r="D37" s="32"/>
      <c r="E37" s="32"/>
      <c r="F37" s="32"/>
      <c r="G37" s="32"/>
      <c r="H37" s="32"/>
      <c r="I37" s="156"/>
      <c r="J37" s="156"/>
      <c r="K37" s="122"/>
      <c r="L37" s="122"/>
      <c r="M37" s="134"/>
      <c r="N37" s="118"/>
      <c r="O37" s="545"/>
      <c r="P37" s="543"/>
    </row>
    <row r="38" spans="1:17" ht="17.45" customHeight="1">
      <c r="A38" s="160"/>
      <c r="B38" s="160"/>
      <c r="C38" s="32"/>
      <c r="D38" s="32"/>
      <c r="E38" s="32"/>
      <c r="F38" s="32"/>
      <c r="G38" s="32"/>
      <c r="H38" s="32"/>
      <c r="I38" s="161" t="s">
        <v>111</v>
      </c>
      <c r="J38" s="161"/>
      <c r="K38" s="99" t="s">
        <v>112</v>
      </c>
      <c r="L38" s="99"/>
      <c r="M38" s="211">
        <f>SUM(M10:M37)</f>
        <v>55500000</v>
      </c>
      <c r="N38" s="219">
        <f>SUM(N10:N37)</f>
        <v>6866977</v>
      </c>
      <c r="O38" s="544">
        <f>SUM(O10:O37)</f>
        <v>28460000</v>
      </c>
      <c r="P38" s="544">
        <f>SUM(P10:P37)</f>
        <v>31300000</v>
      </c>
    </row>
    <row r="39" spans="1:17" ht="17.45" customHeight="1">
      <c r="A39" s="160"/>
      <c r="B39" s="160"/>
      <c r="C39" s="32"/>
      <c r="D39" s="32"/>
      <c r="E39" s="32"/>
      <c r="F39" s="32"/>
      <c r="G39" s="32"/>
      <c r="H39" s="32"/>
      <c r="I39" s="267"/>
      <c r="J39" s="267"/>
      <c r="K39" s="46"/>
      <c r="L39" s="46"/>
      <c r="M39" s="46"/>
      <c r="N39" s="284"/>
      <c r="O39" s="284"/>
      <c r="P39" s="284"/>
    </row>
    <row r="40" spans="1:17" ht="12" customHeight="1">
      <c r="A40" s="160"/>
      <c r="B40" s="160"/>
      <c r="C40" s="32"/>
      <c r="D40" s="32"/>
      <c r="E40" s="32"/>
      <c r="F40" s="32"/>
      <c r="G40" s="32"/>
      <c r="H40" s="32"/>
      <c r="I40" s="156"/>
      <c r="J40" s="156"/>
      <c r="K40" s="33"/>
      <c r="L40" s="33"/>
      <c r="M40" s="33"/>
      <c r="N40" s="32"/>
      <c r="O40" s="32"/>
      <c r="P40" s="32"/>
    </row>
    <row r="41" spans="1:17" ht="17.45" customHeight="1">
      <c r="A41" s="160"/>
      <c r="B41" s="160"/>
      <c r="C41" s="32"/>
      <c r="D41" s="32"/>
      <c r="E41" s="32"/>
      <c r="F41" s="32"/>
      <c r="G41" s="32"/>
      <c r="H41" s="32"/>
      <c r="I41" s="166"/>
      <c r="J41" s="166"/>
      <c r="K41" s="41"/>
      <c r="L41" s="41"/>
      <c r="M41" s="41"/>
      <c r="N41" s="229"/>
      <c r="O41" s="229"/>
      <c r="P41" s="229"/>
    </row>
    <row r="42" spans="1:17" ht="17.45" customHeight="1">
      <c r="A42" s="396"/>
      <c r="B42" s="396"/>
      <c r="C42" s="43"/>
      <c r="D42" s="43"/>
      <c r="E42" s="43"/>
      <c r="F42" s="43"/>
      <c r="G42" s="43"/>
      <c r="H42" s="43"/>
      <c r="I42" s="166"/>
      <c r="J42" s="616"/>
      <c r="K42" s="297"/>
      <c r="L42" s="297"/>
      <c r="M42" s="297"/>
      <c r="N42" s="32"/>
      <c r="O42" s="32"/>
      <c r="P42" s="32"/>
    </row>
    <row r="43" spans="1:17" ht="17.45" customHeight="1">
      <c r="A43" s="210"/>
      <c r="B43" s="210"/>
      <c r="C43" s="255" t="s">
        <v>201</v>
      </c>
      <c r="D43" s="255"/>
      <c r="E43" s="311">
        <f>SUM(E5:E41)</f>
        <v>468060000</v>
      </c>
      <c r="F43" s="239">
        <f>SUM(F6:F41)</f>
        <v>299762250</v>
      </c>
      <c r="G43" s="239">
        <f>SUM(G6:G41)</f>
        <v>320470000</v>
      </c>
      <c r="H43" s="239">
        <f>SUM(H6:H41)</f>
        <v>163140000</v>
      </c>
      <c r="I43" s="298"/>
      <c r="J43" s="298"/>
      <c r="K43" s="99" t="s">
        <v>113</v>
      </c>
      <c r="L43" s="99"/>
      <c r="M43" s="211">
        <f>M8+M38</f>
        <v>55500000</v>
      </c>
      <c r="N43" s="211">
        <f>N8+N38</f>
        <v>6866977</v>
      </c>
      <c r="O43" s="211">
        <f>O8+O38</f>
        <v>28460000</v>
      </c>
      <c r="P43" s="211">
        <f>P8+P38</f>
        <v>31300000</v>
      </c>
    </row>
    <row r="44" spans="1:17" s="3" customFormat="1" ht="17.45" customHeight="1">
      <c r="A44" s="199"/>
      <c r="B44" s="199"/>
      <c r="C44" s="31"/>
      <c r="D44" s="31"/>
      <c r="E44" s="31"/>
      <c r="F44" s="668"/>
      <c r="G44" s="31"/>
      <c r="H44" s="31"/>
      <c r="I44" s="265" t="s">
        <v>2186</v>
      </c>
      <c r="J44" s="613"/>
      <c r="K44" s="87"/>
      <c r="L44" s="87"/>
      <c r="M44" s="87"/>
      <c r="N44" s="257"/>
      <c r="O44" s="257"/>
      <c r="P44" s="258"/>
      <c r="Q44" s="39"/>
    </row>
    <row r="45" spans="1:17" s="3" customFormat="1" ht="15">
      <c r="A45" s="199"/>
      <c r="B45" s="199"/>
      <c r="C45" s="31"/>
      <c r="D45" s="31"/>
      <c r="E45" s="31"/>
      <c r="F45" s="218"/>
      <c r="G45" s="218"/>
      <c r="H45" s="31"/>
      <c r="I45" s="245"/>
      <c r="J45" s="245"/>
      <c r="K45" s="232"/>
      <c r="L45" s="232"/>
      <c r="M45" s="232"/>
      <c r="N45" s="233"/>
      <c r="O45" s="233"/>
      <c r="P45" s="230"/>
    </row>
    <row r="46" spans="1:17" s="3" customFormat="1" ht="15">
      <c r="A46" s="199"/>
      <c r="B46" s="199"/>
      <c r="C46" s="31"/>
      <c r="D46" s="31"/>
      <c r="E46" s="31"/>
      <c r="F46" s="31"/>
      <c r="G46" s="31"/>
      <c r="H46" s="31"/>
      <c r="I46" s="244"/>
      <c r="J46" s="244"/>
      <c r="K46" s="139"/>
      <c r="L46" s="139"/>
      <c r="M46" s="139"/>
      <c r="N46" s="31"/>
      <c r="O46" s="31"/>
      <c r="P46" s="31"/>
    </row>
    <row r="47" spans="1:17" s="3" customFormat="1" ht="15">
      <c r="A47" s="199"/>
      <c r="B47" s="199"/>
      <c r="C47" s="31"/>
      <c r="D47" s="31"/>
      <c r="E47" s="31"/>
      <c r="F47" s="31"/>
      <c r="G47" s="31"/>
      <c r="H47" s="31"/>
      <c r="I47" s="245"/>
      <c r="J47" s="245"/>
      <c r="K47" s="88"/>
      <c r="L47" s="88"/>
      <c r="M47" s="88"/>
      <c r="N47" s="53"/>
      <c r="O47" s="53"/>
      <c r="P47" s="53"/>
    </row>
    <row r="48" spans="1:17" s="3" customFormat="1" ht="15">
      <c r="A48" s="199"/>
      <c r="B48" s="199"/>
      <c r="C48" s="31"/>
      <c r="D48" s="31"/>
      <c r="E48" s="31"/>
      <c r="F48" s="31"/>
      <c r="G48" s="31"/>
      <c r="H48" s="31"/>
      <c r="I48" s="246"/>
      <c r="J48" s="246"/>
      <c r="K48" s="232"/>
      <c r="L48" s="232"/>
      <c r="M48" s="232"/>
      <c r="N48" s="247"/>
      <c r="O48" s="248"/>
      <c r="P48" s="247"/>
    </row>
    <row r="49" spans="1:16" s="3" customFormat="1" ht="15">
      <c r="A49" s="199"/>
      <c r="B49" s="199"/>
      <c r="C49" s="31"/>
      <c r="D49" s="31"/>
      <c r="E49" s="31"/>
      <c r="F49" s="31"/>
      <c r="G49" s="31"/>
      <c r="H49" s="31"/>
      <c r="I49" s="246"/>
      <c r="J49" s="246"/>
      <c r="K49" s="232"/>
      <c r="L49" s="232"/>
      <c r="M49" s="232"/>
      <c r="N49" s="247"/>
      <c r="O49" s="248"/>
      <c r="P49" s="247"/>
    </row>
    <row r="50" spans="1:16" s="3" customFormat="1" ht="15">
      <c r="A50" s="199"/>
      <c r="B50" s="199"/>
      <c r="C50" s="31"/>
      <c r="D50" s="31"/>
      <c r="E50" s="31"/>
      <c r="F50" s="31"/>
      <c r="G50" s="31"/>
      <c r="H50" s="31"/>
      <c r="I50" s="246"/>
      <c r="J50" s="246"/>
      <c r="K50" s="232"/>
      <c r="L50" s="232"/>
      <c r="M50" s="232"/>
      <c r="N50" s="247"/>
      <c r="O50" s="248"/>
      <c r="P50" s="247"/>
    </row>
    <row r="51" spans="1:16" s="3" customFormat="1" ht="15">
      <c r="A51" s="199"/>
      <c r="B51" s="199"/>
      <c r="C51" s="31"/>
      <c r="D51" s="31"/>
      <c r="E51" s="31"/>
      <c r="F51" s="31"/>
      <c r="G51" s="31"/>
      <c r="H51" s="31"/>
      <c r="I51" s="249"/>
      <c r="J51" s="249"/>
      <c r="K51" s="232"/>
      <c r="L51" s="232"/>
      <c r="M51" s="232"/>
      <c r="N51" s="247"/>
      <c r="O51" s="248"/>
      <c r="P51" s="247"/>
    </row>
    <row r="52" spans="1:16" s="3" customFormat="1" ht="15">
      <c r="A52" s="199"/>
      <c r="B52" s="199"/>
      <c r="C52" s="31"/>
      <c r="D52" s="31"/>
      <c r="E52" s="31"/>
      <c r="F52" s="31"/>
      <c r="G52" s="31"/>
      <c r="H52" s="31"/>
      <c r="I52" s="249"/>
      <c r="J52" s="249"/>
      <c r="K52" s="232"/>
      <c r="L52" s="232"/>
      <c r="M52" s="232"/>
      <c r="N52" s="247"/>
      <c r="O52" s="248"/>
      <c r="P52" s="247"/>
    </row>
    <row r="53" spans="1:16" s="3" customFormat="1" ht="15">
      <c r="A53" s="199"/>
      <c r="B53" s="199"/>
      <c r="C53" s="31"/>
      <c r="D53" s="31"/>
      <c r="E53" s="31"/>
      <c r="F53" s="31"/>
      <c r="G53" s="31"/>
      <c r="H53" s="31"/>
      <c r="I53" s="249"/>
      <c r="J53" s="249"/>
      <c r="K53" s="232"/>
      <c r="L53" s="232"/>
      <c r="M53" s="232"/>
      <c r="N53" s="247"/>
      <c r="O53" s="248"/>
      <c r="P53" s="253"/>
    </row>
    <row r="54" spans="1:16" s="3" customFormat="1" ht="15">
      <c r="A54" s="199"/>
      <c r="B54" s="199"/>
      <c r="C54" s="31"/>
      <c r="D54" s="31"/>
      <c r="E54" s="31"/>
      <c r="F54" s="31"/>
      <c r="G54" s="31"/>
      <c r="H54" s="31"/>
      <c r="I54" s="232"/>
      <c r="J54" s="232"/>
      <c r="K54" s="250"/>
      <c r="L54" s="250"/>
      <c r="M54" s="250"/>
      <c r="N54" s="200"/>
      <c r="O54" s="233"/>
      <c r="P54" s="200"/>
    </row>
    <row r="55" spans="1:16" s="3" customFormat="1" ht="15">
      <c r="A55" s="199"/>
      <c r="B55" s="199"/>
      <c r="C55" s="31"/>
      <c r="D55" s="31"/>
      <c r="E55" s="31"/>
      <c r="F55" s="31"/>
      <c r="G55" s="31"/>
      <c r="H55" s="132"/>
      <c r="I55" s="232"/>
      <c r="J55" s="232"/>
      <c r="K55" s="250"/>
      <c r="L55" s="250"/>
      <c r="M55" s="250"/>
      <c r="N55" s="200"/>
      <c r="O55" s="233"/>
      <c r="P55" s="200"/>
    </row>
    <row r="56" spans="1:16" s="3" customFormat="1" ht="15">
      <c r="A56" s="199"/>
      <c r="B56" s="199"/>
      <c r="C56" s="31"/>
      <c r="D56" s="31"/>
      <c r="E56" s="31"/>
      <c r="F56" s="31"/>
      <c r="G56" s="31"/>
      <c r="H56" s="31"/>
      <c r="I56" s="232"/>
      <c r="J56" s="232"/>
      <c r="K56" s="250"/>
      <c r="L56" s="250"/>
      <c r="M56" s="250"/>
      <c r="N56" s="200"/>
      <c r="O56" s="233"/>
      <c r="P56" s="200"/>
    </row>
    <row r="57" spans="1:16" s="3" customFormat="1" ht="15">
      <c r="A57" s="199"/>
      <c r="B57" s="199"/>
      <c r="C57" s="31"/>
      <c r="D57" s="31"/>
      <c r="E57" s="31"/>
      <c r="F57" s="31"/>
      <c r="G57" s="31"/>
      <c r="H57" s="31"/>
      <c r="I57" s="249"/>
      <c r="J57" s="249"/>
      <c r="K57" s="251"/>
      <c r="L57" s="251"/>
      <c r="M57" s="251"/>
      <c r="N57" s="252"/>
      <c r="O57" s="252"/>
      <c r="P57" s="252"/>
    </row>
    <row r="58" spans="1:16" s="3" customFormat="1" ht="15">
      <c r="A58" s="199"/>
      <c r="B58" s="199"/>
      <c r="C58" s="31"/>
      <c r="D58" s="31"/>
      <c r="E58" s="31"/>
      <c r="F58" s="31"/>
      <c r="G58" s="31"/>
      <c r="H58" s="31"/>
      <c r="I58" s="249"/>
      <c r="J58" s="249"/>
      <c r="K58" s="251"/>
      <c r="L58" s="251"/>
      <c r="M58" s="251"/>
      <c r="N58" s="252"/>
      <c r="O58" s="252"/>
      <c r="P58" s="252"/>
    </row>
    <row r="59" spans="1:16" s="3" customFormat="1" ht="15">
      <c r="A59" s="199"/>
      <c r="B59" s="199"/>
      <c r="C59" s="31"/>
      <c r="D59" s="31"/>
      <c r="E59" s="31"/>
      <c r="F59" s="31"/>
      <c r="G59" s="31"/>
      <c r="H59" s="31"/>
      <c r="I59" s="245"/>
      <c r="J59" s="245"/>
      <c r="K59" s="139"/>
      <c r="L59" s="139"/>
      <c r="M59" s="139"/>
      <c r="N59" s="31"/>
      <c r="O59" s="31"/>
      <c r="P59" s="31"/>
    </row>
    <row r="60" spans="1:16" s="3" customFormat="1" ht="15">
      <c r="A60" s="199"/>
      <c r="B60" s="199"/>
      <c r="C60" s="31"/>
      <c r="D60" s="31"/>
      <c r="E60" s="31"/>
      <c r="F60" s="31"/>
      <c r="G60" s="31"/>
      <c r="H60" s="31"/>
      <c r="I60" s="245"/>
      <c r="J60" s="245"/>
      <c r="K60" s="139"/>
      <c r="L60" s="139"/>
      <c r="M60" s="139"/>
      <c r="N60" s="31"/>
      <c r="O60" s="31"/>
      <c r="P60" s="31"/>
    </row>
    <row r="61" spans="1:16" s="3" customFormat="1" ht="15">
      <c r="A61" s="199"/>
      <c r="B61" s="199"/>
      <c r="C61" s="31"/>
      <c r="D61" s="31"/>
      <c r="E61" s="31"/>
      <c r="F61" s="31"/>
      <c r="G61" s="31"/>
      <c r="H61" s="31"/>
      <c r="I61" s="245"/>
      <c r="J61" s="245"/>
      <c r="K61" s="139"/>
      <c r="L61" s="139"/>
      <c r="M61" s="139"/>
      <c r="N61" s="31"/>
      <c r="O61" s="31"/>
      <c r="P61" s="31"/>
    </row>
    <row r="62" spans="1:16" s="3" customFormat="1" ht="15">
      <c r="A62" s="199"/>
      <c r="B62" s="199"/>
      <c r="C62" s="31"/>
      <c r="D62" s="31"/>
      <c r="E62" s="31"/>
      <c r="F62" s="31"/>
      <c r="G62" s="31"/>
      <c r="H62" s="31"/>
      <c r="I62" s="245"/>
      <c r="J62" s="245"/>
      <c r="K62" s="139"/>
      <c r="L62" s="139"/>
      <c r="M62" s="139"/>
      <c r="N62" s="31"/>
      <c r="O62" s="31"/>
      <c r="P62" s="31"/>
    </row>
    <row r="63" spans="1:16" s="3" customFormat="1" ht="15">
      <c r="A63" s="199"/>
      <c r="B63" s="199"/>
      <c r="C63" s="31"/>
      <c r="D63" s="31"/>
      <c r="E63" s="31"/>
      <c r="F63" s="31"/>
      <c r="G63" s="31"/>
      <c r="H63" s="31"/>
      <c r="I63" s="245"/>
      <c r="J63" s="245"/>
      <c r="K63" s="139"/>
      <c r="L63" s="139"/>
      <c r="M63" s="139"/>
      <c r="N63" s="31"/>
      <c r="O63" s="31"/>
      <c r="P63" s="31"/>
    </row>
    <row r="64" spans="1:16" s="3" customFormat="1" ht="15">
      <c r="A64" s="199"/>
      <c r="B64" s="199"/>
      <c r="C64" s="31"/>
      <c r="D64" s="31"/>
      <c r="E64" s="31"/>
      <c r="F64" s="31"/>
      <c r="G64" s="31"/>
      <c r="H64" s="31"/>
      <c r="I64" s="245"/>
      <c r="J64" s="245"/>
      <c r="K64" s="139"/>
      <c r="L64" s="139"/>
      <c r="M64" s="139"/>
      <c r="N64" s="31"/>
      <c r="O64" s="31"/>
      <c r="P64" s="31"/>
    </row>
    <row r="65" spans="1:16" s="3" customFormat="1" ht="15">
      <c r="A65" s="199"/>
      <c r="B65" s="199"/>
      <c r="C65" s="31"/>
      <c r="D65" s="31"/>
      <c r="E65" s="31"/>
      <c r="F65" s="31"/>
      <c r="G65" s="31"/>
      <c r="H65" s="31"/>
      <c r="I65" s="245"/>
      <c r="J65" s="245"/>
      <c r="K65" s="139"/>
      <c r="L65" s="139"/>
      <c r="M65" s="139"/>
      <c r="N65" s="31"/>
      <c r="O65" s="31"/>
      <c r="P65" s="31"/>
    </row>
    <row r="66" spans="1:16" s="3" customFormat="1" ht="15">
      <c r="A66" s="199"/>
      <c r="B66" s="199"/>
      <c r="C66" s="31"/>
      <c r="D66" s="31"/>
      <c r="E66" s="31"/>
      <c r="F66" s="31"/>
      <c r="G66" s="31"/>
      <c r="H66" s="31"/>
      <c r="I66" s="245"/>
      <c r="J66" s="245"/>
      <c r="K66" s="139"/>
      <c r="L66" s="139"/>
      <c r="M66" s="139"/>
      <c r="N66" s="31"/>
      <c r="O66" s="31"/>
      <c r="P66" s="31"/>
    </row>
    <row r="67" spans="1:16" s="3" customFormat="1" ht="15">
      <c r="A67" s="4"/>
      <c r="B67" s="4"/>
      <c r="I67" s="245"/>
      <c r="J67" s="245"/>
      <c r="K67" s="139"/>
      <c r="L67" s="139"/>
      <c r="M67" s="139"/>
      <c r="N67" s="31"/>
      <c r="O67" s="31"/>
      <c r="P67" s="31"/>
    </row>
    <row r="68" spans="1:16" s="3" customFormat="1" ht="15">
      <c r="A68" s="4"/>
      <c r="B68" s="4"/>
      <c r="I68" s="22"/>
      <c r="J68" s="22"/>
      <c r="K68" s="28"/>
      <c r="L68" s="28"/>
      <c r="M68" s="28"/>
      <c r="P68" s="31"/>
    </row>
    <row r="69" spans="1:16" s="3" customFormat="1" ht="15">
      <c r="A69" s="4"/>
      <c r="B69" s="4"/>
      <c r="I69" s="22"/>
      <c r="J69" s="22"/>
      <c r="K69" s="28"/>
      <c r="L69" s="28"/>
      <c r="M69" s="28"/>
      <c r="P69" s="31"/>
    </row>
    <row r="70" spans="1:16" s="3" customFormat="1" ht="15">
      <c r="A70" s="4"/>
      <c r="B70" s="4"/>
      <c r="I70" s="22"/>
      <c r="J70" s="22"/>
      <c r="K70" s="28"/>
      <c r="L70" s="28"/>
      <c r="M70" s="28"/>
      <c r="P70" s="31"/>
    </row>
    <row r="71" spans="1:16" s="3" customFormat="1" ht="15">
      <c r="A71" s="4"/>
      <c r="B71" s="4"/>
      <c r="I71" s="22"/>
      <c r="J71" s="22"/>
      <c r="K71" s="28"/>
      <c r="L71" s="28"/>
      <c r="M71" s="28"/>
      <c r="P71" s="31"/>
    </row>
    <row r="72" spans="1:16" s="3" customFormat="1" ht="15">
      <c r="A72" s="4"/>
      <c r="B72" s="4"/>
      <c r="I72" s="22"/>
      <c r="J72" s="22"/>
      <c r="K72" s="28"/>
      <c r="L72" s="28"/>
      <c r="M72" s="28"/>
      <c r="P72" s="31"/>
    </row>
    <row r="73" spans="1:16" s="3" customFormat="1" ht="15">
      <c r="A73" s="4"/>
      <c r="B73" s="4"/>
      <c r="I73" s="22"/>
      <c r="J73" s="22"/>
      <c r="K73" s="28"/>
      <c r="L73" s="28"/>
      <c r="M73" s="28"/>
      <c r="P73" s="31"/>
    </row>
    <row r="74" spans="1:16" s="3" customFormat="1" ht="15">
      <c r="A74" s="4"/>
      <c r="B74" s="4"/>
      <c r="I74" s="22"/>
      <c r="J74" s="22"/>
      <c r="K74" s="28"/>
      <c r="L74" s="28"/>
      <c r="M74" s="28"/>
      <c r="P74" s="31"/>
    </row>
    <row r="75" spans="1:16" s="3" customFormat="1" ht="15">
      <c r="A75" s="4"/>
      <c r="B75" s="4"/>
      <c r="I75" s="22"/>
      <c r="J75" s="22"/>
      <c r="K75" s="28"/>
      <c r="L75" s="28"/>
      <c r="M75" s="28"/>
      <c r="P75" s="31"/>
    </row>
    <row r="76" spans="1:16" s="3" customFormat="1" ht="15">
      <c r="A76" s="4"/>
      <c r="B76" s="4"/>
      <c r="I76" s="22"/>
      <c r="J76" s="22"/>
      <c r="K76" s="28"/>
      <c r="L76" s="28"/>
      <c r="M76" s="28"/>
      <c r="P76" s="31"/>
    </row>
    <row r="77" spans="1:16" s="3" customFormat="1" ht="15">
      <c r="A77" s="4"/>
      <c r="B77" s="4"/>
      <c r="I77" s="22"/>
      <c r="J77" s="22"/>
      <c r="K77" s="28"/>
      <c r="L77" s="28"/>
      <c r="M77" s="28"/>
      <c r="P77" s="31"/>
    </row>
    <row r="78" spans="1:16" s="3" customFormat="1" ht="15">
      <c r="A78" s="4"/>
      <c r="B78" s="4"/>
      <c r="I78" s="22"/>
      <c r="J78" s="22"/>
      <c r="K78" s="28"/>
      <c r="L78" s="28"/>
      <c r="M78" s="28"/>
      <c r="P78" s="31"/>
    </row>
    <row r="79" spans="1:16" s="3" customFormat="1" ht="15">
      <c r="A79" s="4"/>
      <c r="B79" s="4"/>
      <c r="I79" s="22"/>
      <c r="J79" s="22"/>
      <c r="K79" s="28"/>
      <c r="L79" s="28"/>
      <c r="M79" s="28"/>
      <c r="P79" s="31"/>
    </row>
    <row r="80" spans="1:16" s="3" customFormat="1" ht="15">
      <c r="A80" s="4"/>
      <c r="B80" s="4"/>
      <c r="I80" s="22"/>
      <c r="J80" s="22"/>
      <c r="K80" s="28"/>
      <c r="L80" s="28"/>
      <c r="M80" s="28"/>
      <c r="P80" s="31"/>
    </row>
    <row r="81" spans="1:16" s="3" customFormat="1" ht="15">
      <c r="A81" s="4"/>
      <c r="B81" s="4"/>
      <c r="I81" s="22"/>
      <c r="J81" s="22"/>
      <c r="K81" s="28"/>
      <c r="L81" s="28"/>
      <c r="M81" s="28"/>
      <c r="P81" s="31"/>
    </row>
    <row r="82" spans="1:16" s="3" customFormat="1" ht="15">
      <c r="A82" s="4"/>
      <c r="B82" s="4"/>
      <c r="I82" s="22"/>
      <c r="J82" s="22"/>
      <c r="K82" s="28"/>
      <c r="L82" s="28"/>
      <c r="M82" s="28"/>
      <c r="P82" s="31"/>
    </row>
    <row r="83" spans="1:16" s="3" customFormat="1" ht="15">
      <c r="A83" s="4"/>
      <c r="B83" s="4"/>
      <c r="I83" s="22"/>
      <c r="J83" s="22"/>
      <c r="K83" s="28"/>
      <c r="L83" s="28"/>
      <c r="M83" s="28"/>
      <c r="P83" s="31"/>
    </row>
    <row r="84" spans="1:16" s="3" customFormat="1" ht="15">
      <c r="A84" s="4"/>
      <c r="B84" s="4"/>
      <c r="I84" s="22"/>
      <c r="J84" s="22"/>
      <c r="K84" s="28"/>
      <c r="L84" s="28"/>
      <c r="M84" s="28"/>
      <c r="P84" s="31"/>
    </row>
    <row r="85" spans="1:16" s="3" customFormat="1" ht="15">
      <c r="A85" s="4"/>
      <c r="B85" s="4"/>
      <c r="I85" s="22"/>
      <c r="J85" s="22"/>
      <c r="K85" s="28"/>
      <c r="L85" s="28"/>
      <c r="M85" s="28"/>
      <c r="P85" s="31"/>
    </row>
    <row r="86" spans="1:16" s="3" customFormat="1" ht="15">
      <c r="A86" s="4"/>
      <c r="B86" s="4"/>
      <c r="I86" s="22"/>
      <c r="J86" s="22"/>
      <c r="K86" s="28"/>
      <c r="L86" s="28"/>
      <c r="M86" s="28"/>
      <c r="P86" s="31"/>
    </row>
    <row r="87" spans="1:16" s="3" customFormat="1" ht="15">
      <c r="A87" s="4"/>
      <c r="B87" s="4"/>
      <c r="I87" s="22"/>
      <c r="J87" s="22"/>
      <c r="K87" s="28"/>
      <c r="L87" s="28"/>
      <c r="M87" s="28"/>
      <c r="P87" s="31"/>
    </row>
    <row r="88" spans="1:16" s="3" customFormat="1" ht="15">
      <c r="A88" s="4"/>
      <c r="B88" s="4"/>
      <c r="I88" s="22"/>
      <c r="J88" s="22"/>
      <c r="K88" s="28"/>
      <c r="L88" s="28"/>
      <c r="M88" s="28"/>
      <c r="P88" s="31"/>
    </row>
    <row r="89" spans="1:16" s="3" customFormat="1" ht="15">
      <c r="A89" s="4"/>
      <c r="B89" s="4"/>
      <c r="I89" s="22"/>
      <c r="J89" s="22"/>
      <c r="K89" s="28"/>
      <c r="L89" s="28"/>
      <c r="M89" s="28"/>
      <c r="P89" s="31"/>
    </row>
    <row r="90" spans="1:16" s="3" customFormat="1" ht="15">
      <c r="A90" s="4"/>
      <c r="B90" s="4"/>
      <c r="I90" s="22"/>
      <c r="J90" s="22"/>
      <c r="K90" s="28"/>
      <c r="L90" s="28"/>
      <c r="M90" s="28"/>
      <c r="P90" s="31"/>
    </row>
    <row r="91" spans="1:16" s="3" customFormat="1" ht="15">
      <c r="A91" s="62"/>
      <c r="B91" s="62"/>
      <c r="C91" s="19" t="s">
        <v>2187</v>
      </c>
      <c r="D91" s="19"/>
      <c r="E91" s="19"/>
      <c r="F91" s="59"/>
      <c r="G91" s="59"/>
      <c r="H91" s="60"/>
      <c r="I91" s="22"/>
      <c r="J91" s="22"/>
      <c r="K91" s="28"/>
      <c r="L91" s="28"/>
      <c r="M91" s="28"/>
      <c r="P91" s="31"/>
    </row>
    <row r="92" spans="1:16" s="3" customFormat="1" ht="15">
      <c r="A92" s="4"/>
      <c r="B92" s="4"/>
      <c r="I92" s="22"/>
      <c r="J92" s="22"/>
      <c r="K92" s="84"/>
      <c r="L92" s="84"/>
      <c r="M92" s="84"/>
      <c r="N92" s="58"/>
      <c r="O92" s="58"/>
      <c r="P92" s="252"/>
    </row>
    <row r="93" spans="1:16" s="3" customFormat="1" ht="15">
      <c r="A93" s="4"/>
      <c r="B93" s="4"/>
      <c r="I93" s="85"/>
      <c r="J93" s="613"/>
      <c r="K93" s="28"/>
      <c r="L93" s="28"/>
      <c r="M93" s="28"/>
      <c r="P93" s="31"/>
    </row>
    <row r="94" spans="1:16" s="3" customFormat="1" ht="15">
      <c r="A94" s="4"/>
      <c r="B94" s="4"/>
      <c r="I94" s="22"/>
      <c r="J94" s="22"/>
      <c r="K94" s="28"/>
      <c r="L94" s="28"/>
      <c r="M94" s="28"/>
      <c r="P94" s="31"/>
    </row>
    <row r="95" spans="1:16" s="3" customFormat="1" ht="15">
      <c r="A95" s="4"/>
      <c r="B95" s="4"/>
      <c r="I95" s="22"/>
      <c r="J95" s="22"/>
      <c r="K95" s="28"/>
      <c r="L95" s="28"/>
      <c r="M95" s="28"/>
      <c r="P95" s="31"/>
    </row>
    <row r="96" spans="1:16" s="3" customFormat="1" ht="15">
      <c r="A96" s="4"/>
      <c r="B96" s="4"/>
      <c r="I96" s="22"/>
      <c r="J96" s="22"/>
      <c r="K96" s="28"/>
      <c r="L96" s="28"/>
      <c r="M96" s="28"/>
      <c r="P96" s="31"/>
    </row>
    <row r="97" spans="1:16" s="3" customFormat="1" ht="15">
      <c r="A97" s="4"/>
      <c r="B97" s="4"/>
      <c r="I97" s="22"/>
      <c r="J97" s="22"/>
      <c r="K97" s="28"/>
      <c r="L97" s="28"/>
      <c r="M97" s="28"/>
      <c r="P97" s="31"/>
    </row>
    <row r="98" spans="1:16" s="3" customFormat="1" ht="15">
      <c r="A98" s="4"/>
      <c r="B98" s="4"/>
      <c r="I98" s="22"/>
      <c r="J98" s="22"/>
      <c r="K98" s="28"/>
      <c r="L98" s="28"/>
      <c r="M98" s="28"/>
      <c r="P98" s="31"/>
    </row>
    <row r="99" spans="1:16" s="3" customFormat="1" ht="15">
      <c r="A99" s="4"/>
      <c r="B99" s="4"/>
      <c r="I99" s="22"/>
      <c r="J99" s="22"/>
      <c r="K99" s="28"/>
      <c r="L99" s="28"/>
      <c r="M99" s="28"/>
      <c r="P99" s="31"/>
    </row>
    <row r="100" spans="1:16" s="3" customFormat="1" ht="15">
      <c r="A100" s="4"/>
      <c r="B100" s="4"/>
      <c r="I100" s="22"/>
      <c r="J100" s="22"/>
      <c r="K100" s="28"/>
      <c r="L100" s="28"/>
      <c r="M100" s="28"/>
      <c r="P100" s="31"/>
    </row>
    <row r="101" spans="1:16" s="3" customFormat="1" ht="15">
      <c r="A101" s="4"/>
      <c r="B101" s="4"/>
      <c r="I101" s="22"/>
      <c r="J101" s="22"/>
      <c r="K101" s="28"/>
      <c r="L101" s="28"/>
      <c r="M101" s="28"/>
      <c r="P101" s="31"/>
    </row>
    <row r="102" spans="1:16" s="3" customFormat="1" ht="15">
      <c r="A102" s="4"/>
      <c r="B102" s="4"/>
      <c r="I102" s="22"/>
      <c r="J102" s="22"/>
      <c r="K102" s="28"/>
      <c r="L102" s="28"/>
      <c r="M102" s="28"/>
      <c r="P102" s="31"/>
    </row>
    <row r="103" spans="1:16" s="3" customFormat="1" ht="15">
      <c r="A103" s="4"/>
      <c r="B103" s="4"/>
      <c r="I103" s="22"/>
      <c r="J103" s="22"/>
      <c r="K103" s="28"/>
      <c r="L103" s="28"/>
      <c r="M103" s="28"/>
      <c r="P103" s="31"/>
    </row>
    <row r="104" spans="1:16" s="3" customFormat="1" ht="15">
      <c r="A104" s="4"/>
      <c r="B104" s="4"/>
      <c r="I104" s="22"/>
      <c r="J104" s="22"/>
      <c r="K104" s="28"/>
      <c r="L104" s="28"/>
      <c r="M104" s="28"/>
      <c r="P104" s="31"/>
    </row>
    <row r="105" spans="1:16" s="3" customFormat="1" ht="15">
      <c r="A105" s="4"/>
      <c r="B105" s="4"/>
      <c r="I105" s="22"/>
      <c r="J105" s="22"/>
      <c r="K105" s="28"/>
      <c r="L105" s="28"/>
      <c r="M105" s="28"/>
      <c r="P105" s="31"/>
    </row>
    <row r="106" spans="1:16" s="3" customFormat="1" ht="15">
      <c r="A106" s="4"/>
      <c r="B106" s="4"/>
      <c r="I106" s="22"/>
      <c r="J106" s="22"/>
      <c r="K106" s="28"/>
      <c r="L106" s="28"/>
      <c r="M106" s="28"/>
      <c r="P106" s="31"/>
    </row>
    <row r="107" spans="1:16" s="3" customFormat="1" ht="15">
      <c r="A107" s="4"/>
      <c r="B107" s="4"/>
      <c r="I107" s="22"/>
      <c r="J107" s="22"/>
      <c r="K107" s="28"/>
      <c r="L107" s="28"/>
      <c r="M107" s="28"/>
      <c r="P107" s="31"/>
    </row>
    <row r="108" spans="1:16" s="3" customFormat="1" ht="15">
      <c r="A108" s="4"/>
      <c r="B108" s="4"/>
      <c r="I108" s="22"/>
      <c r="J108" s="22"/>
      <c r="K108" s="28"/>
      <c r="L108" s="28"/>
      <c r="M108" s="28"/>
      <c r="P108" s="31"/>
    </row>
    <row r="109" spans="1:16" s="3" customFormat="1" ht="15">
      <c r="A109" s="4"/>
      <c r="B109" s="4"/>
      <c r="I109" s="22"/>
      <c r="J109" s="22"/>
      <c r="K109" s="28"/>
      <c r="L109" s="28"/>
      <c r="M109" s="28"/>
      <c r="P109" s="31"/>
    </row>
    <row r="110" spans="1:16" s="3" customFormat="1" ht="15">
      <c r="A110" s="4"/>
      <c r="B110" s="4"/>
      <c r="I110" s="22"/>
      <c r="J110" s="22"/>
      <c r="K110" s="28"/>
      <c r="L110" s="28"/>
      <c r="M110" s="28"/>
      <c r="P110" s="31"/>
    </row>
    <row r="111" spans="1:16" s="3" customFormat="1" ht="15">
      <c r="A111" s="4"/>
      <c r="B111" s="4"/>
      <c r="I111" s="22"/>
      <c r="J111" s="22"/>
      <c r="K111" s="28"/>
      <c r="L111" s="28"/>
      <c r="M111" s="28"/>
      <c r="P111" s="31"/>
    </row>
    <row r="112" spans="1:16" s="3" customFormat="1" ht="15">
      <c r="A112" s="4"/>
      <c r="B112" s="4"/>
      <c r="I112" s="22"/>
      <c r="J112" s="22"/>
      <c r="K112" s="28"/>
      <c r="L112" s="28"/>
      <c r="M112" s="28"/>
      <c r="P112" s="31"/>
    </row>
    <row r="113" spans="1:16" s="3" customFormat="1" ht="15">
      <c r="A113" s="4"/>
      <c r="B113" s="4"/>
      <c r="I113" s="22"/>
      <c r="J113" s="22"/>
      <c r="K113" s="28"/>
      <c r="L113" s="28"/>
      <c r="M113" s="28"/>
      <c r="P113" s="31"/>
    </row>
    <row r="114" spans="1:16" s="3" customFormat="1" ht="15">
      <c r="A114" s="4"/>
      <c r="B114" s="4"/>
      <c r="I114" s="22"/>
      <c r="J114" s="22"/>
      <c r="K114" s="28"/>
      <c r="L114" s="28"/>
      <c r="M114" s="28"/>
      <c r="P114" s="31"/>
    </row>
    <row r="115" spans="1:16" s="3" customFormat="1" ht="15">
      <c r="A115" s="4"/>
      <c r="B115" s="4"/>
      <c r="I115" s="22"/>
      <c r="J115" s="22"/>
      <c r="K115" s="28"/>
      <c r="L115" s="28"/>
      <c r="M115" s="28"/>
      <c r="P115" s="31"/>
    </row>
    <row r="116" spans="1:16" s="3" customFormat="1" ht="15">
      <c r="A116" s="4"/>
      <c r="B116" s="4"/>
      <c r="I116" s="22"/>
      <c r="J116" s="22"/>
      <c r="K116" s="28"/>
      <c r="L116" s="28"/>
      <c r="M116" s="28"/>
      <c r="P116" s="31"/>
    </row>
    <row r="117" spans="1:16" s="3" customFormat="1" ht="15">
      <c r="A117" s="4"/>
      <c r="B117" s="4"/>
      <c r="I117" s="22"/>
      <c r="J117" s="22"/>
      <c r="K117" s="28"/>
      <c r="L117" s="28"/>
      <c r="M117" s="28"/>
      <c r="P117" s="31"/>
    </row>
    <row r="118" spans="1:16" s="3" customFormat="1" ht="15">
      <c r="A118" s="4"/>
      <c r="B118" s="4"/>
      <c r="I118" s="22"/>
      <c r="J118" s="22"/>
      <c r="K118" s="28"/>
      <c r="L118" s="28"/>
      <c r="M118" s="28"/>
      <c r="P118" s="31"/>
    </row>
    <row r="119" spans="1:16" s="3" customFormat="1" ht="15">
      <c r="A119" s="4"/>
      <c r="B119" s="4"/>
      <c r="I119" s="22"/>
      <c r="J119" s="22"/>
      <c r="K119" s="28"/>
      <c r="L119" s="28"/>
      <c r="M119" s="28"/>
      <c r="P119" s="31"/>
    </row>
    <row r="120" spans="1:16" s="3" customFormat="1" ht="15">
      <c r="A120" s="4"/>
      <c r="B120" s="4"/>
      <c r="I120" s="22"/>
      <c r="J120" s="22"/>
      <c r="K120" s="28"/>
      <c r="L120" s="28"/>
      <c r="M120" s="28"/>
      <c r="P120" s="31"/>
    </row>
    <row r="121" spans="1:16" s="3" customFormat="1" ht="15">
      <c r="A121" s="4"/>
      <c r="B121" s="4"/>
      <c r="I121" s="22"/>
      <c r="J121" s="22"/>
      <c r="K121" s="28"/>
      <c r="L121" s="28"/>
      <c r="M121" s="28"/>
      <c r="P121" s="31"/>
    </row>
    <row r="122" spans="1:16" s="3" customFormat="1" ht="15">
      <c r="A122" s="4"/>
      <c r="B122" s="4"/>
      <c r="I122" s="22"/>
      <c r="J122" s="22"/>
      <c r="K122" s="28"/>
      <c r="L122" s="28"/>
      <c r="M122" s="28"/>
      <c r="P122" s="31"/>
    </row>
    <row r="123" spans="1:16" s="3" customFormat="1" ht="15">
      <c r="A123" s="4"/>
      <c r="B123" s="4"/>
      <c r="I123" s="22"/>
      <c r="J123" s="22"/>
      <c r="K123" s="28"/>
      <c r="L123" s="28"/>
      <c r="M123" s="28"/>
      <c r="P123" s="31"/>
    </row>
    <row r="124" spans="1:16" s="3" customFormat="1" ht="15">
      <c r="A124" s="4"/>
      <c r="B124" s="4"/>
      <c r="I124" s="22"/>
      <c r="J124" s="22"/>
      <c r="K124" s="28"/>
      <c r="L124" s="28"/>
      <c r="M124" s="28"/>
      <c r="P124" s="31"/>
    </row>
    <row r="125" spans="1:16" s="3" customFormat="1" ht="15">
      <c r="A125" s="4"/>
      <c r="B125" s="4"/>
      <c r="I125" s="22"/>
      <c r="J125" s="22"/>
      <c r="K125" s="28"/>
      <c r="L125" s="28"/>
      <c r="M125" s="28"/>
      <c r="P125" s="31"/>
    </row>
    <row r="126" spans="1:16" s="3" customFormat="1" ht="15">
      <c r="A126" s="4"/>
      <c r="B126" s="4"/>
      <c r="I126" s="22"/>
      <c r="J126" s="22"/>
      <c r="K126" s="28"/>
      <c r="L126" s="28"/>
      <c r="M126" s="28"/>
      <c r="P126" s="31"/>
    </row>
    <row r="127" spans="1:16" s="3" customFormat="1" ht="15">
      <c r="A127" s="4"/>
      <c r="B127" s="4"/>
      <c r="I127" s="22"/>
      <c r="J127" s="22"/>
      <c r="K127" s="28"/>
      <c r="L127" s="28"/>
      <c r="M127" s="28"/>
      <c r="P127" s="31"/>
    </row>
    <row r="128" spans="1:16" s="3" customFormat="1" ht="15">
      <c r="A128" s="4"/>
      <c r="B128" s="4"/>
      <c r="I128" s="22"/>
      <c r="J128" s="22"/>
      <c r="K128" s="28"/>
      <c r="L128" s="28"/>
      <c r="M128" s="28"/>
      <c r="P128" s="31"/>
    </row>
    <row r="129" spans="1:16" s="3" customFormat="1" ht="15">
      <c r="A129" s="4"/>
      <c r="B129" s="4"/>
      <c r="I129" s="22"/>
      <c r="J129" s="22"/>
      <c r="K129" s="28"/>
      <c r="L129" s="28"/>
      <c r="M129" s="28"/>
      <c r="P129" s="31"/>
    </row>
    <row r="130" spans="1:16" s="3" customFormat="1" ht="15">
      <c r="A130" s="4"/>
      <c r="B130" s="4"/>
      <c r="I130" s="22"/>
      <c r="J130" s="22"/>
      <c r="K130" s="28"/>
      <c r="L130" s="28"/>
      <c r="M130" s="28"/>
      <c r="P130" s="31"/>
    </row>
    <row r="131" spans="1:16" s="3" customFormat="1" ht="15">
      <c r="A131" s="4"/>
      <c r="B131" s="4"/>
      <c r="I131" s="22"/>
      <c r="J131" s="22"/>
      <c r="K131" s="28"/>
      <c r="L131" s="28"/>
      <c r="M131" s="28"/>
      <c r="P131" s="31"/>
    </row>
    <row r="132" spans="1:16" s="3" customFormat="1" ht="15">
      <c r="A132" s="4"/>
      <c r="B132" s="4"/>
      <c r="I132" s="22"/>
      <c r="J132" s="22"/>
      <c r="K132" s="28"/>
      <c r="L132" s="28"/>
      <c r="M132" s="28"/>
      <c r="P132" s="31"/>
    </row>
    <row r="133" spans="1:16" s="3" customFormat="1" ht="15">
      <c r="A133" s="4"/>
      <c r="B133" s="4"/>
      <c r="I133" s="22"/>
      <c r="J133" s="22"/>
      <c r="K133" s="28"/>
      <c r="L133" s="28"/>
      <c r="M133" s="28"/>
      <c r="P133" s="31"/>
    </row>
    <row r="134" spans="1:16" s="3" customFormat="1" ht="15">
      <c r="A134" s="4"/>
      <c r="B134" s="4"/>
      <c r="I134" s="22"/>
      <c r="J134" s="22"/>
      <c r="K134" s="28"/>
      <c r="L134" s="28"/>
      <c r="M134" s="28"/>
      <c r="P134" s="31"/>
    </row>
    <row r="135" spans="1:16" s="3" customFormat="1" ht="15">
      <c r="A135" s="4"/>
      <c r="B135" s="4"/>
      <c r="I135" s="22"/>
      <c r="J135" s="22"/>
      <c r="K135" s="28"/>
      <c r="L135" s="28"/>
      <c r="M135" s="28"/>
      <c r="P135" s="31"/>
    </row>
    <row r="136" spans="1:16" s="3" customFormat="1" ht="15">
      <c r="A136" s="4"/>
      <c r="B136" s="4"/>
      <c r="I136" s="22"/>
      <c r="J136" s="22"/>
      <c r="K136" s="28"/>
      <c r="L136" s="28"/>
      <c r="M136" s="28"/>
      <c r="P136" s="31"/>
    </row>
    <row r="137" spans="1:16" s="3" customFormat="1" ht="15">
      <c r="A137" s="4"/>
      <c r="B137" s="4"/>
      <c r="I137" s="22"/>
      <c r="J137" s="22"/>
      <c r="K137" s="28"/>
      <c r="L137" s="28"/>
      <c r="M137" s="28"/>
      <c r="P137" s="31"/>
    </row>
    <row r="138" spans="1:16" s="3" customFormat="1" ht="15">
      <c r="A138" s="4"/>
      <c r="B138" s="4"/>
      <c r="I138" s="22"/>
      <c r="J138" s="22"/>
      <c r="K138" s="28"/>
      <c r="L138" s="28"/>
      <c r="M138" s="28"/>
      <c r="P138" s="31"/>
    </row>
    <row r="139" spans="1:16" s="3" customFormat="1" ht="15">
      <c r="A139" s="4"/>
      <c r="B139" s="4"/>
      <c r="I139" s="22"/>
      <c r="J139" s="22"/>
      <c r="K139" s="28"/>
      <c r="L139" s="28"/>
      <c r="M139" s="28"/>
      <c r="P139" s="31"/>
    </row>
    <row r="140" spans="1:16" s="3" customFormat="1" ht="15">
      <c r="A140" s="4"/>
      <c r="B140" s="4"/>
      <c r="I140" s="22"/>
      <c r="J140" s="22"/>
      <c r="K140" s="28"/>
      <c r="L140" s="28"/>
      <c r="M140" s="28"/>
      <c r="P140" s="31"/>
    </row>
    <row r="141" spans="1:16" s="3" customFormat="1" ht="15">
      <c r="A141" s="4"/>
      <c r="B141" s="4"/>
      <c r="I141" s="22"/>
      <c r="J141" s="22"/>
      <c r="K141" s="28"/>
      <c r="L141" s="28"/>
      <c r="M141" s="28"/>
      <c r="P141" s="31"/>
    </row>
    <row r="142" spans="1:16" s="3" customFormat="1" ht="15">
      <c r="A142" s="4"/>
      <c r="B142" s="4"/>
      <c r="I142" s="22"/>
      <c r="J142" s="22"/>
      <c r="K142" s="28"/>
      <c r="L142" s="28"/>
      <c r="M142" s="28"/>
      <c r="P142" s="31"/>
    </row>
    <row r="143" spans="1:16" ht="17.45" customHeight="1">
      <c r="I143" s="22"/>
      <c r="J143" s="22"/>
      <c r="K143" s="28"/>
      <c r="L143" s="28"/>
      <c r="M143" s="28"/>
      <c r="N143" s="3"/>
      <c r="O143" s="3"/>
      <c r="P143" s="31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55118110236220474" top="0.55118110236220474" bottom="0.55118110236220474" header="0.31496062992125984" footer="0.31496062992125984"/>
  <pageSetup paperSize="9" firstPageNumber="5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C000"/>
  </sheetPr>
  <dimension ref="A1:R145"/>
  <sheetViews>
    <sheetView topLeftCell="D1" zoomScale="115" zoomScaleNormal="115" workbookViewId="0">
      <selection activeCell="N4" sqref="N4"/>
    </sheetView>
  </sheetViews>
  <sheetFormatPr defaultRowHeight="17.45" customHeight="1"/>
  <cols>
    <col min="1" max="2" width="7.28515625" style="2" customWidth="1"/>
    <col min="3" max="3" width="26.85546875" customWidth="1"/>
    <col min="4" max="4" width="10" customWidth="1"/>
    <col min="5" max="5" width="10" bestFit="1" customWidth="1"/>
    <col min="6" max="6" width="10.140625" customWidth="1"/>
    <col min="7" max="7" width="10.42578125" customWidth="1"/>
    <col min="8" max="8" width="13.140625" customWidth="1"/>
    <col min="9" max="10" width="7.5703125" style="21" customWidth="1"/>
    <col min="11" max="11" width="26.28515625" style="20" customWidth="1"/>
    <col min="12" max="12" width="20.140625" style="20" customWidth="1"/>
    <col min="13" max="13" width="9.28515625" style="20" bestFit="1" customWidth="1"/>
    <col min="14" max="14" width="8.85546875" customWidth="1"/>
    <col min="15" max="16" width="9" customWidth="1"/>
    <col min="17" max="17" width="0" hidden="1" customWidth="1"/>
  </cols>
  <sheetData>
    <row r="1" spans="1:18" ht="17.25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8" ht="15.75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8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8" ht="56.2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3280</v>
      </c>
      <c r="O4" s="112" t="s">
        <v>2775</v>
      </c>
      <c r="P4" s="112" t="s">
        <v>2771</v>
      </c>
    </row>
    <row r="5" spans="1:18" ht="36">
      <c r="A5" s="290" t="s">
        <v>856</v>
      </c>
      <c r="B5" s="290"/>
      <c r="C5" s="291" t="s">
        <v>2474</v>
      </c>
      <c r="D5" s="291"/>
      <c r="E5" s="152"/>
      <c r="F5" s="291"/>
      <c r="G5" s="291"/>
      <c r="H5" s="291"/>
      <c r="I5" s="196" t="s">
        <v>857</v>
      </c>
      <c r="J5" s="196"/>
      <c r="K5" s="196" t="s">
        <v>2475</v>
      </c>
      <c r="L5" s="196"/>
      <c r="M5" s="152"/>
      <c r="N5" s="196"/>
      <c r="O5" s="196"/>
      <c r="P5" s="196"/>
      <c r="Q5" s="548"/>
    </row>
    <row r="6" spans="1:18" ht="24">
      <c r="A6" s="292" t="s">
        <v>919</v>
      </c>
      <c r="B6" s="292" t="s">
        <v>3035</v>
      </c>
      <c r="C6" s="142" t="s">
        <v>2624</v>
      </c>
      <c r="D6" s="292" t="s">
        <v>3036</v>
      </c>
      <c r="E6" s="293">
        <v>1050000</v>
      </c>
      <c r="F6" s="293">
        <v>592800</v>
      </c>
      <c r="G6" s="293">
        <v>800000</v>
      </c>
      <c r="H6" s="293">
        <v>1000000</v>
      </c>
      <c r="I6" s="205" t="s">
        <v>948</v>
      </c>
      <c r="J6" s="292" t="s">
        <v>2815</v>
      </c>
      <c r="K6" s="192" t="s">
        <v>32</v>
      </c>
      <c r="L6" s="292" t="s">
        <v>2853</v>
      </c>
      <c r="M6" s="134">
        <v>0</v>
      </c>
      <c r="N6" s="282">
        <v>0</v>
      </c>
      <c r="O6" s="118">
        <v>0</v>
      </c>
      <c r="P6" s="118">
        <v>0</v>
      </c>
      <c r="Q6" s="549"/>
      <c r="R6" s="15" t="s">
        <v>3278</v>
      </c>
    </row>
    <row r="7" spans="1:18" ht="24">
      <c r="A7" s="292" t="s">
        <v>920</v>
      </c>
      <c r="B7" s="292" t="s">
        <v>3035</v>
      </c>
      <c r="C7" s="142" t="s">
        <v>921</v>
      </c>
      <c r="D7" s="292" t="s">
        <v>3036</v>
      </c>
      <c r="E7" s="293">
        <v>50000</v>
      </c>
      <c r="F7" s="293">
        <v>61100</v>
      </c>
      <c r="G7" s="293">
        <v>100000</v>
      </c>
      <c r="H7" s="293">
        <v>100000</v>
      </c>
      <c r="I7" s="205" t="s">
        <v>949</v>
      </c>
      <c r="J7" s="292" t="s">
        <v>2817</v>
      </c>
      <c r="K7" s="192" t="s">
        <v>36</v>
      </c>
      <c r="L7" s="292" t="s">
        <v>2855</v>
      </c>
      <c r="M7" s="134">
        <v>0</v>
      </c>
      <c r="N7" s="282">
        <v>0</v>
      </c>
      <c r="O7" s="118">
        <v>0</v>
      </c>
      <c r="P7" s="118">
        <v>0</v>
      </c>
      <c r="Q7" s="549"/>
      <c r="R7" s="15" t="s">
        <v>3278</v>
      </c>
    </row>
    <row r="8" spans="1:18" ht="24">
      <c r="A8" s="292" t="s">
        <v>922</v>
      </c>
      <c r="B8" s="292" t="s">
        <v>3035</v>
      </c>
      <c r="C8" s="142" t="s">
        <v>2625</v>
      </c>
      <c r="D8" s="292" t="s">
        <v>3036</v>
      </c>
      <c r="E8" s="293">
        <v>190000</v>
      </c>
      <c r="F8" s="293">
        <v>216000</v>
      </c>
      <c r="G8" s="293">
        <v>250000</v>
      </c>
      <c r="H8" s="293">
        <v>350000</v>
      </c>
      <c r="I8" s="112" t="s">
        <v>43</v>
      </c>
      <c r="J8" s="112"/>
      <c r="K8" s="193" t="s">
        <v>44</v>
      </c>
      <c r="L8" s="193"/>
      <c r="M8" s="211">
        <f>SUM(M6:M7)</f>
        <v>0</v>
      </c>
      <c r="N8" s="294">
        <f>SUM(N6:N7)</f>
        <v>0</v>
      </c>
      <c r="O8" s="294">
        <v>0</v>
      </c>
      <c r="P8" s="294">
        <v>0</v>
      </c>
      <c r="Q8" s="550"/>
    </row>
    <row r="9" spans="1:18" ht="24">
      <c r="A9" s="292" t="s">
        <v>923</v>
      </c>
      <c r="B9" s="292" t="s">
        <v>3035</v>
      </c>
      <c r="C9" s="142" t="s">
        <v>924</v>
      </c>
      <c r="D9" s="292" t="s">
        <v>3036</v>
      </c>
      <c r="E9" s="293">
        <v>320000</v>
      </c>
      <c r="F9" s="293">
        <v>124100</v>
      </c>
      <c r="G9" s="293">
        <v>150000</v>
      </c>
      <c r="H9" s="293">
        <v>200000</v>
      </c>
      <c r="I9" s="151"/>
      <c r="J9" s="151"/>
      <c r="K9" s="204" t="s">
        <v>792</v>
      </c>
      <c r="L9" s="204"/>
      <c r="M9" s="152"/>
      <c r="N9" s="266"/>
      <c r="O9" s="266"/>
      <c r="P9" s="266"/>
      <c r="Q9" s="551"/>
    </row>
    <row r="10" spans="1:18" ht="24">
      <c r="A10" s="292" t="s">
        <v>925</v>
      </c>
      <c r="B10" s="292" t="s">
        <v>3035</v>
      </c>
      <c r="C10" s="142" t="s">
        <v>926</v>
      </c>
      <c r="D10" s="292" t="s">
        <v>3036</v>
      </c>
      <c r="E10" s="293">
        <v>20000</v>
      </c>
      <c r="F10" s="293">
        <v>0</v>
      </c>
      <c r="G10" s="293">
        <v>0</v>
      </c>
      <c r="H10" s="293">
        <v>0</v>
      </c>
      <c r="I10" s="205" t="s">
        <v>950</v>
      </c>
      <c r="J10" s="292" t="s">
        <v>3037</v>
      </c>
      <c r="K10" s="192" t="s">
        <v>46</v>
      </c>
      <c r="L10" s="292" t="s">
        <v>3038</v>
      </c>
      <c r="M10" s="235">
        <v>12000000</v>
      </c>
      <c r="N10" s="235">
        <v>5958656</v>
      </c>
      <c r="O10" s="118">
        <v>9000000</v>
      </c>
      <c r="P10" s="118">
        <v>11000000</v>
      </c>
      <c r="Q10" s="552">
        <v>12000000</v>
      </c>
      <c r="R10" t="s">
        <v>3279</v>
      </c>
    </row>
    <row r="11" spans="1:18" ht="24">
      <c r="A11" s="292" t="s">
        <v>927</v>
      </c>
      <c r="B11" s="292" t="s">
        <v>3035</v>
      </c>
      <c r="C11" s="142" t="s">
        <v>928</v>
      </c>
      <c r="D11" s="292" t="s">
        <v>3036</v>
      </c>
      <c r="E11" s="293">
        <v>20000</v>
      </c>
      <c r="F11" s="293">
        <v>0</v>
      </c>
      <c r="G11" s="293">
        <v>0</v>
      </c>
      <c r="H11" s="293">
        <v>0</v>
      </c>
      <c r="I11" s="93" t="s">
        <v>2592</v>
      </c>
      <c r="J11" s="292" t="s">
        <v>3053</v>
      </c>
      <c r="K11" s="154" t="s">
        <v>110</v>
      </c>
      <c r="L11" s="292" t="s">
        <v>3054</v>
      </c>
      <c r="M11" s="235">
        <v>4400000</v>
      </c>
      <c r="N11" s="235">
        <v>0</v>
      </c>
      <c r="O11" s="118">
        <v>0</v>
      </c>
      <c r="P11" s="118">
        <v>4800000</v>
      </c>
      <c r="Q11" s="552">
        <v>1200000</v>
      </c>
      <c r="R11" t="s">
        <v>3279</v>
      </c>
    </row>
    <row r="12" spans="1:18" ht="36">
      <c r="A12" s="292" t="s">
        <v>929</v>
      </c>
      <c r="B12" s="292" t="s">
        <v>3035</v>
      </c>
      <c r="C12" s="142" t="s">
        <v>930</v>
      </c>
      <c r="D12" s="292" t="s">
        <v>3036</v>
      </c>
      <c r="E12" s="295">
        <v>1050000</v>
      </c>
      <c r="F12" s="293">
        <v>442200</v>
      </c>
      <c r="G12" s="293">
        <v>500000</v>
      </c>
      <c r="H12" s="293">
        <v>500000</v>
      </c>
      <c r="I12" s="205" t="s">
        <v>951</v>
      </c>
      <c r="J12" s="292" t="s">
        <v>2826</v>
      </c>
      <c r="K12" s="192" t="s">
        <v>56</v>
      </c>
      <c r="L12" s="292" t="s">
        <v>2862</v>
      </c>
      <c r="M12" s="123">
        <v>50000</v>
      </c>
      <c r="N12" s="123">
        <v>12690</v>
      </c>
      <c r="O12" s="118">
        <v>30000</v>
      </c>
      <c r="P12" s="118">
        <v>30000</v>
      </c>
      <c r="Q12" s="552">
        <v>50000</v>
      </c>
      <c r="R12" t="s">
        <v>3279</v>
      </c>
    </row>
    <row r="13" spans="1:18" ht="24">
      <c r="A13" s="292" t="s">
        <v>931</v>
      </c>
      <c r="B13" s="292" t="s">
        <v>3035</v>
      </c>
      <c r="C13" s="142" t="s">
        <v>2513</v>
      </c>
      <c r="D13" s="292" t="s">
        <v>3036</v>
      </c>
      <c r="E13" s="293">
        <v>134650000</v>
      </c>
      <c r="F13" s="293">
        <v>72110475</v>
      </c>
      <c r="G13" s="293">
        <v>75000000</v>
      </c>
      <c r="H13" s="293">
        <v>75000000</v>
      </c>
      <c r="I13" s="205" t="s">
        <v>952</v>
      </c>
      <c r="J13" s="292" t="s">
        <v>2828</v>
      </c>
      <c r="K13" s="192" t="s">
        <v>60</v>
      </c>
      <c r="L13" s="292" t="s">
        <v>2864</v>
      </c>
      <c r="M13" s="134">
        <v>20000</v>
      </c>
      <c r="N13" s="235">
        <v>1867</v>
      </c>
      <c r="O13" s="118">
        <v>10000</v>
      </c>
      <c r="P13" s="118">
        <v>10000</v>
      </c>
      <c r="Q13" s="552">
        <v>20000</v>
      </c>
      <c r="R13" t="s">
        <v>3279</v>
      </c>
    </row>
    <row r="14" spans="1:18" ht="24">
      <c r="A14" s="292" t="s">
        <v>932</v>
      </c>
      <c r="B14" s="292" t="s">
        <v>3035</v>
      </c>
      <c r="C14" s="142" t="s">
        <v>2514</v>
      </c>
      <c r="D14" s="292" t="s">
        <v>3036</v>
      </c>
      <c r="E14" s="295">
        <v>0</v>
      </c>
      <c r="F14" s="293">
        <v>0</v>
      </c>
      <c r="G14" s="293">
        <v>0</v>
      </c>
      <c r="H14" s="293">
        <v>0</v>
      </c>
      <c r="I14" s="205" t="s">
        <v>953</v>
      </c>
      <c r="J14" s="292" t="s">
        <v>2831</v>
      </c>
      <c r="K14" s="192" t="s">
        <v>66</v>
      </c>
      <c r="L14" s="292" t="s">
        <v>2867</v>
      </c>
      <c r="M14" s="134">
        <v>20000</v>
      </c>
      <c r="N14" s="235">
        <v>0</v>
      </c>
      <c r="O14" s="118">
        <v>10000</v>
      </c>
      <c r="P14" s="118">
        <v>10000</v>
      </c>
      <c r="Q14" s="552">
        <v>20000</v>
      </c>
      <c r="R14" t="s">
        <v>3279</v>
      </c>
    </row>
    <row r="15" spans="1:18" ht="24">
      <c r="A15" s="292" t="s">
        <v>933</v>
      </c>
      <c r="B15" s="292" t="s">
        <v>3035</v>
      </c>
      <c r="C15" s="142" t="s">
        <v>934</v>
      </c>
      <c r="D15" s="292" t="s">
        <v>3036</v>
      </c>
      <c r="E15" s="293">
        <v>10000</v>
      </c>
      <c r="F15" s="293">
        <v>0</v>
      </c>
      <c r="G15" s="293">
        <v>0</v>
      </c>
      <c r="H15" s="293">
        <v>0</v>
      </c>
      <c r="I15" s="205" t="s">
        <v>954</v>
      </c>
      <c r="J15" s="292" t="s">
        <v>2834</v>
      </c>
      <c r="K15" s="192" t="s">
        <v>72</v>
      </c>
      <c r="L15" s="292" t="s">
        <v>2869</v>
      </c>
      <c r="M15" s="134">
        <v>10000</v>
      </c>
      <c r="N15" s="235">
        <v>0</v>
      </c>
      <c r="O15" s="118">
        <v>10000</v>
      </c>
      <c r="P15" s="118">
        <v>10000</v>
      </c>
      <c r="Q15" s="552">
        <v>100000</v>
      </c>
      <c r="R15" t="s">
        <v>3279</v>
      </c>
    </row>
    <row r="16" spans="1:18" ht="48">
      <c r="A16" s="292" t="s">
        <v>935</v>
      </c>
      <c r="B16" s="292" t="s">
        <v>3035</v>
      </c>
      <c r="C16" s="142" t="s">
        <v>2593</v>
      </c>
      <c r="D16" s="292" t="s">
        <v>3036</v>
      </c>
      <c r="E16" s="295">
        <v>200000</v>
      </c>
      <c r="F16" s="293">
        <v>0</v>
      </c>
      <c r="G16" s="293">
        <v>0</v>
      </c>
      <c r="H16" s="293">
        <v>0</v>
      </c>
      <c r="I16" s="205" t="s">
        <v>955</v>
      </c>
      <c r="J16" s="292" t="s">
        <v>2838</v>
      </c>
      <c r="K16" s="192" t="s">
        <v>81</v>
      </c>
      <c r="L16" s="292" t="s">
        <v>2872</v>
      </c>
      <c r="M16" s="134">
        <v>100000</v>
      </c>
      <c r="N16" s="235">
        <v>0</v>
      </c>
      <c r="O16" s="118">
        <v>10000</v>
      </c>
      <c r="P16" s="118">
        <v>10000</v>
      </c>
      <c r="Q16" s="552">
        <v>100000</v>
      </c>
      <c r="R16" t="s">
        <v>3279</v>
      </c>
    </row>
    <row r="17" spans="1:18" ht="24">
      <c r="A17" s="292" t="s">
        <v>936</v>
      </c>
      <c r="B17" s="292" t="s">
        <v>3035</v>
      </c>
      <c r="C17" s="142" t="s">
        <v>937</v>
      </c>
      <c r="D17" s="292" t="s">
        <v>3036</v>
      </c>
      <c r="E17" s="295">
        <v>20000</v>
      </c>
      <c r="F17" s="293">
        <v>77700</v>
      </c>
      <c r="G17" s="293">
        <v>100000</v>
      </c>
      <c r="H17" s="293">
        <v>100000</v>
      </c>
      <c r="I17" s="205" t="s">
        <v>956</v>
      </c>
      <c r="J17" s="292" t="s">
        <v>3025</v>
      </c>
      <c r="K17" s="192" t="s">
        <v>544</v>
      </c>
      <c r="L17" s="292" t="s">
        <v>3026</v>
      </c>
      <c r="M17" s="134">
        <v>50000</v>
      </c>
      <c r="N17" s="235">
        <v>0</v>
      </c>
      <c r="O17" s="118">
        <v>10000</v>
      </c>
      <c r="P17" s="118">
        <v>10000</v>
      </c>
      <c r="Q17" s="552">
        <v>50000</v>
      </c>
      <c r="R17" t="s">
        <v>3279</v>
      </c>
    </row>
    <row r="18" spans="1:18" ht="24">
      <c r="A18" s="292" t="s">
        <v>938</v>
      </c>
      <c r="B18" s="292" t="s">
        <v>3035</v>
      </c>
      <c r="C18" s="142" t="s">
        <v>939</v>
      </c>
      <c r="D18" s="292" t="s">
        <v>3036</v>
      </c>
      <c r="E18" s="293">
        <v>7550000</v>
      </c>
      <c r="F18" s="293">
        <v>8159100</v>
      </c>
      <c r="G18" s="293">
        <v>9000000</v>
      </c>
      <c r="H18" s="293">
        <v>10000000</v>
      </c>
      <c r="I18" s="205" t="s">
        <v>957</v>
      </c>
      <c r="J18" s="292" t="s">
        <v>3039</v>
      </c>
      <c r="K18" s="192" t="s">
        <v>2722</v>
      </c>
      <c r="L18" s="292" t="s">
        <v>3040</v>
      </c>
      <c r="M18" s="134">
        <v>0</v>
      </c>
      <c r="N18" s="235">
        <v>353690</v>
      </c>
      <c r="O18" s="118">
        <v>450000</v>
      </c>
      <c r="P18" s="118">
        <v>4530000</v>
      </c>
      <c r="Q18" s="549">
        <v>0</v>
      </c>
      <c r="R18" t="s">
        <v>3279</v>
      </c>
    </row>
    <row r="19" spans="1:18" ht="16.899999999999999" customHeight="1">
      <c r="A19" s="117" t="s">
        <v>940</v>
      </c>
      <c r="B19" s="292" t="s">
        <v>3035</v>
      </c>
      <c r="C19" s="118" t="s">
        <v>941</v>
      </c>
      <c r="D19" s="292" t="s">
        <v>3036</v>
      </c>
      <c r="E19" s="126">
        <v>60700000</v>
      </c>
      <c r="F19" s="293">
        <v>41386600</v>
      </c>
      <c r="G19" s="293">
        <v>45000000</v>
      </c>
      <c r="H19" s="293">
        <v>45000000</v>
      </c>
      <c r="I19" s="205" t="s">
        <v>958</v>
      </c>
      <c r="J19" s="292" t="s">
        <v>3041</v>
      </c>
      <c r="K19" s="192" t="s">
        <v>858</v>
      </c>
      <c r="L19" s="292" t="s">
        <v>858</v>
      </c>
      <c r="M19" s="134">
        <v>10000</v>
      </c>
      <c r="N19" s="235">
        <v>0</v>
      </c>
      <c r="O19" s="118">
        <v>10000</v>
      </c>
      <c r="P19" s="118">
        <v>10000</v>
      </c>
      <c r="Q19" s="552">
        <v>10000</v>
      </c>
      <c r="R19" t="s">
        <v>3279</v>
      </c>
    </row>
    <row r="20" spans="1:18" ht="36">
      <c r="A20" s="122" t="s">
        <v>942</v>
      </c>
      <c r="B20" s="292" t="s">
        <v>3035</v>
      </c>
      <c r="C20" s="129" t="s">
        <v>2515</v>
      </c>
      <c r="D20" s="292" t="s">
        <v>3036</v>
      </c>
      <c r="E20" s="123">
        <v>0</v>
      </c>
      <c r="F20" s="293">
        <v>0</v>
      </c>
      <c r="G20" s="293">
        <v>0</v>
      </c>
      <c r="H20" s="293">
        <v>0</v>
      </c>
      <c r="I20" s="205" t="s">
        <v>959</v>
      </c>
      <c r="J20" s="292" t="s">
        <v>3042</v>
      </c>
      <c r="K20" s="192" t="s">
        <v>908</v>
      </c>
      <c r="L20" s="292" t="s">
        <v>3043</v>
      </c>
      <c r="M20" s="134">
        <v>550000</v>
      </c>
      <c r="N20" s="235">
        <v>0</v>
      </c>
      <c r="O20" s="118">
        <v>10000</v>
      </c>
      <c r="P20" s="118">
        <v>50000</v>
      </c>
      <c r="Q20" s="552">
        <v>550000</v>
      </c>
      <c r="R20" t="s">
        <v>3279</v>
      </c>
    </row>
    <row r="21" spans="1:18" ht="16.899999999999999" customHeight="1">
      <c r="A21" s="122" t="s">
        <v>944</v>
      </c>
      <c r="B21" s="292" t="s">
        <v>3035</v>
      </c>
      <c r="C21" s="129" t="s">
        <v>2289</v>
      </c>
      <c r="D21" s="292" t="s">
        <v>3036</v>
      </c>
      <c r="E21" s="123">
        <v>1750000</v>
      </c>
      <c r="F21" s="293">
        <v>772200</v>
      </c>
      <c r="G21" s="293">
        <v>1000000</v>
      </c>
      <c r="H21" s="293">
        <v>1200000</v>
      </c>
      <c r="I21" s="205" t="s">
        <v>960</v>
      </c>
      <c r="J21" s="292" t="s">
        <v>2819</v>
      </c>
      <c r="K21" s="192" t="s">
        <v>859</v>
      </c>
      <c r="L21" s="292" t="s">
        <v>2819</v>
      </c>
      <c r="M21" s="134">
        <v>0</v>
      </c>
      <c r="N21" s="235">
        <v>0</v>
      </c>
      <c r="O21" s="118">
        <v>0</v>
      </c>
      <c r="P21" s="118">
        <v>0</v>
      </c>
      <c r="Q21" s="549">
        <v>0</v>
      </c>
      <c r="R21" t="s">
        <v>3279</v>
      </c>
    </row>
    <row r="22" spans="1:18" ht="16.149999999999999" customHeight="1">
      <c r="A22" s="156" t="s">
        <v>945</v>
      </c>
      <c r="B22" s="292" t="s">
        <v>3035</v>
      </c>
      <c r="C22" s="154" t="s">
        <v>2300</v>
      </c>
      <c r="D22" s="292" t="s">
        <v>3036</v>
      </c>
      <c r="E22" s="123">
        <v>4150000</v>
      </c>
      <c r="F22" s="293">
        <v>3072000</v>
      </c>
      <c r="G22" s="293">
        <v>3200000</v>
      </c>
      <c r="H22" s="293">
        <v>4000000</v>
      </c>
      <c r="I22" s="205" t="s">
        <v>961</v>
      </c>
      <c r="J22" s="292" t="s">
        <v>2924</v>
      </c>
      <c r="K22" s="192" t="s">
        <v>180</v>
      </c>
      <c r="L22" s="292" t="s">
        <v>180</v>
      </c>
      <c r="M22" s="134">
        <v>50000</v>
      </c>
      <c r="N22" s="235">
        <v>1000</v>
      </c>
      <c r="O22" s="118">
        <v>10000</v>
      </c>
      <c r="P22" s="118">
        <v>10000</v>
      </c>
      <c r="Q22" s="552">
        <v>50000</v>
      </c>
      <c r="R22" t="s">
        <v>3279</v>
      </c>
    </row>
    <row r="23" spans="1:18" ht="36">
      <c r="A23" s="201" t="s">
        <v>946</v>
      </c>
      <c r="B23" s="292" t="s">
        <v>3035</v>
      </c>
      <c r="C23" s="32" t="s">
        <v>947</v>
      </c>
      <c r="D23" s="292" t="s">
        <v>3036</v>
      </c>
      <c r="E23" s="123">
        <v>0</v>
      </c>
      <c r="F23" s="293">
        <v>0</v>
      </c>
      <c r="G23" s="293">
        <v>0</v>
      </c>
      <c r="H23" s="293">
        <v>0</v>
      </c>
      <c r="I23" s="205" t="s">
        <v>962</v>
      </c>
      <c r="J23" s="292" t="s">
        <v>3044</v>
      </c>
      <c r="K23" s="192" t="s">
        <v>94</v>
      </c>
      <c r="L23" s="292" t="s">
        <v>3045</v>
      </c>
      <c r="M23" s="134">
        <v>50000</v>
      </c>
      <c r="N23" s="235">
        <v>0</v>
      </c>
      <c r="O23" s="118">
        <v>10000</v>
      </c>
      <c r="P23" s="118">
        <v>10000</v>
      </c>
      <c r="Q23" s="552">
        <v>50000</v>
      </c>
      <c r="R23" t="s">
        <v>3279</v>
      </c>
    </row>
    <row r="24" spans="1:18" ht="24">
      <c r="A24" s="160" t="s">
        <v>2696</v>
      </c>
      <c r="B24" s="292" t="s">
        <v>3035</v>
      </c>
      <c r="C24" s="32" t="s">
        <v>2626</v>
      </c>
      <c r="D24" s="292" t="s">
        <v>3036</v>
      </c>
      <c r="E24" s="123">
        <v>170000</v>
      </c>
      <c r="F24" s="293">
        <v>0</v>
      </c>
      <c r="G24" s="293">
        <v>0</v>
      </c>
      <c r="H24" s="293">
        <v>0</v>
      </c>
      <c r="I24" s="205" t="s">
        <v>963</v>
      </c>
      <c r="J24" s="292" t="s">
        <v>2979</v>
      </c>
      <c r="K24" s="192" t="s">
        <v>389</v>
      </c>
      <c r="L24" s="292" t="s">
        <v>2980</v>
      </c>
      <c r="M24" s="134">
        <v>50000</v>
      </c>
      <c r="N24" s="235">
        <v>0</v>
      </c>
      <c r="O24" s="118">
        <v>10000</v>
      </c>
      <c r="P24" s="118">
        <v>10000</v>
      </c>
      <c r="Q24" s="552">
        <v>50000</v>
      </c>
      <c r="R24" t="s">
        <v>3279</v>
      </c>
    </row>
    <row r="25" spans="1:18" ht="24">
      <c r="A25" s="160"/>
      <c r="B25" s="160"/>
      <c r="C25" s="32"/>
      <c r="D25" s="32"/>
      <c r="E25" s="279"/>
      <c r="F25" s="32"/>
      <c r="G25" s="32"/>
      <c r="H25" s="32"/>
      <c r="I25" s="205" t="s">
        <v>964</v>
      </c>
      <c r="J25" s="292" t="s">
        <v>2925</v>
      </c>
      <c r="K25" s="192" t="s">
        <v>182</v>
      </c>
      <c r="L25" s="292" t="s">
        <v>2926</v>
      </c>
      <c r="M25" s="235">
        <v>50000</v>
      </c>
      <c r="N25" s="235">
        <v>0</v>
      </c>
      <c r="O25" s="118">
        <v>10000</v>
      </c>
      <c r="P25" s="118">
        <v>10000</v>
      </c>
      <c r="Q25" s="552">
        <v>50000</v>
      </c>
      <c r="R25" t="s">
        <v>3279</v>
      </c>
    </row>
    <row r="26" spans="1:18" ht="36">
      <c r="A26" s="160"/>
      <c r="B26" s="160"/>
      <c r="C26" s="32"/>
      <c r="D26" s="32"/>
      <c r="E26" s="279"/>
      <c r="F26" s="32"/>
      <c r="G26" s="32"/>
      <c r="H26" s="32"/>
      <c r="I26" s="205" t="s">
        <v>965</v>
      </c>
      <c r="J26" s="292" t="s">
        <v>2927</v>
      </c>
      <c r="K26" s="192" t="s">
        <v>454</v>
      </c>
      <c r="L26" s="292" t="s">
        <v>2928</v>
      </c>
      <c r="M26" s="134">
        <v>3620000</v>
      </c>
      <c r="N26" s="235">
        <v>254640</v>
      </c>
      <c r="O26" s="118">
        <v>500000</v>
      </c>
      <c r="P26" s="118">
        <v>2000000</v>
      </c>
      <c r="Q26" s="552">
        <v>2000000</v>
      </c>
      <c r="R26" t="s">
        <v>3279</v>
      </c>
    </row>
    <row r="27" spans="1:18" ht="24">
      <c r="A27" s="187"/>
      <c r="B27" s="187"/>
      <c r="C27" s="299"/>
      <c r="D27" s="299"/>
      <c r="E27" s="127"/>
      <c r="F27" s="127"/>
      <c r="G27" s="127"/>
      <c r="H27" s="93"/>
      <c r="I27" s="205" t="s">
        <v>966</v>
      </c>
      <c r="J27" s="292" t="s">
        <v>3049</v>
      </c>
      <c r="K27" s="192" t="s">
        <v>96</v>
      </c>
      <c r="L27" s="292" t="s">
        <v>96</v>
      </c>
      <c r="M27" s="134">
        <v>50000</v>
      </c>
      <c r="N27" s="235">
        <v>0</v>
      </c>
      <c r="O27" s="118">
        <v>10000</v>
      </c>
      <c r="P27" s="118">
        <v>10000</v>
      </c>
      <c r="Q27" s="552">
        <v>50000</v>
      </c>
      <c r="R27" t="s">
        <v>3279</v>
      </c>
    </row>
    <row r="28" spans="1:18" ht="15.6" customHeight="1">
      <c r="A28" s="160"/>
      <c r="B28" s="160"/>
      <c r="C28" s="32"/>
      <c r="D28" s="32"/>
      <c r="E28" s="279"/>
      <c r="F28" s="32"/>
      <c r="G28" s="32"/>
      <c r="H28" s="32"/>
      <c r="I28" s="205" t="s">
        <v>967</v>
      </c>
      <c r="J28" s="292" t="s">
        <v>2850</v>
      </c>
      <c r="K28" s="192" t="s">
        <v>2662</v>
      </c>
      <c r="L28" s="292" t="s">
        <v>2879</v>
      </c>
      <c r="M28" s="134">
        <v>50000</v>
      </c>
      <c r="N28" s="235">
        <v>0</v>
      </c>
      <c r="O28" s="118">
        <v>10000</v>
      </c>
      <c r="P28" s="118">
        <v>10000</v>
      </c>
      <c r="Q28" s="552">
        <v>50000</v>
      </c>
      <c r="R28" t="s">
        <v>3279</v>
      </c>
    </row>
    <row r="29" spans="1:18" ht="24">
      <c r="A29" s="160"/>
      <c r="B29" s="160"/>
      <c r="C29" s="32"/>
      <c r="D29" s="32"/>
      <c r="E29" s="279"/>
      <c r="F29" s="32"/>
      <c r="G29" s="32"/>
      <c r="H29" s="32"/>
      <c r="I29" s="205" t="s">
        <v>969</v>
      </c>
      <c r="J29" s="292" t="s">
        <v>3029</v>
      </c>
      <c r="K29" s="192" t="s">
        <v>861</v>
      </c>
      <c r="L29" s="292" t="s">
        <v>861</v>
      </c>
      <c r="M29" s="134">
        <v>0</v>
      </c>
      <c r="N29" s="235">
        <v>0</v>
      </c>
      <c r="O29" s="118">
        <v>0</v>
      </c>
      <c r="P29" s="118">
        <v>50000</v>
      </c>
      <c r="Q29" s="549">
        <v>100000</v>
      </c>
      <c r="R29" t="s">
        <v>3279</v>
      </c>
    </row>
    <row r="30" spans="1:18" ht="15.6" customHeight="1">
      <c r="A30" s="160"/>
      <c r="B30" s="160"/>
      <c r="C30" s="32"/>
      <c r="D30" s="32"/>
      <c r="E30" s="279"/>
      <c r="F30" s="32"/>
      <c r="G30" s="32"/>
      <c r="H30" s="32"/>
      <c r="I30" s="93" t="s">
        <v>970</v>
      </c>
      <c r="J30" s="292" t="s">
        <v>2845</v>
      </c>
      <c r="K30" s="154" t="s">
        <v>862</v>
      </c>
      <c r="L30" s="292" t="s">
        <v>2877</v>
      </c>
      <c r="M30" s="235">
        <v>150000</v>
      </c>
      <c r="N30" s="235">
        <v>6500</v>
      </c>
      <c r="O30" s="118">
        <v>10000</v>
      </c>
      <c r="P30" s="118">
        <v>20000</v>
      </c>
      <c r="Q30" s="552">
        <v>100000</v>
      </c>
      <c r="R30" t="s">
        <v>3279</v>
      </c>
    </row>
    <row r="31" spans="1:18" ht="36">
      <c r="A31" s="160"/>
      <c r="B31" s="160"/>
      <c r="C31" s="32"/>
      <c r="D31" s="32"/>
      <c r="E31" s="279"/>
      <c r="F31" s="130"/>
      <c r="G31" s="130"/>
      <c r="H31" s="131"/>
      <c r="I31" s="688" t="s">
        <v>2540</v>
      </c>
      <c r="J31" s="684" t="s">
        <v>3042</v>
      </c>
      <c r="K31" s="688" t="s">
        <v>2127</v>
      </c>
      <c r="L31" s="684" t="s">
        <v>3043</v>
      </c>
      <c r="M31" s="685">
        <v>500000</v>
      </c>
      <c r="N31" s="685">
        <v>0</v>
      </c>
      <c r="O31" s="683">
        <v>0</v>
      </c>
      <c r="P31" s="683">
        <v>0</v>
      </c>
      <c r="Q31" s="689">
        <v>1500000</v>
      </c>
      <c r="R31" t="s">
        <v>3279</v>
      </c>
    </row>
    <row r="32" spans="1:18" ht="15">
      <c r="A32" s="160"/>
      <c r="B32" s="160"/>
      <c r="C32" s="32"/>
      <c r="D32" s="32"/>
      <c r="E32" s="279"/>
      <c r="F32" s="130"/>
      <c r="G32" s="130"/>
      <c r="H32" s="131"/>
      <c r="I32" s="192" t="s">
        <v>2756</v>
      </c>
      <c r="J32" s="292" t="s">
        <v>2823</v>
      </c>
      <c r="K32" s="192" t="s">
        <v>2706</v>
      </c>
      <c r="L32" s="292" t="s">
        <v>2859</v>
      </c>
      <c r="M32" s="235">
        <v>50000</v>
      </c>
      <c r="N32" s="235">
        <v>0</v>
      </c>
      <c r="O32" s="118">
        <v>10000</v>
      </c>
      <c r="P32" s="118">
        <v>20000</v>
      </c>
      <c r="Q32" s="553">
        <v>50000</v>
      </c>
      <c r="R32" t="s">
        <v>3279</v>
      </c>
    </row>
    <row r="33" spans="1:17" ht="15">
      <c r="A33" s="160"/>
      <c r="B33" s="160"/>
      <c r="C33" s="32"/>
      <c r="D33" s="32"/>
      <c r="E33" s="279"/>
      <c r="F33" s="32"/>
      <c r="G33" s="32"/>
      <c r="H33" s="32"/>
      <c r="I33" s="161" t="s">
        <v>111</v>
      </c>
      <c r="J33" s="161"/>
      <c r="K33" s="300" t="s">
        <v>112</v>
      </c>
      <c r="L33" s="300"/>
      <c r="M33" s="315">
        <f>SUM(M10:M32)</f>
        <v>21830000</v>
      </c>
      <c r="N33" s="315">
        <f t="shared" ref="N33:P33" si="0">SUM(N10:N32)</f>
        <v>6589043</v>
      </c>
      <c r="O33" s="315">
        <f t="shared" si="0"/>
        <v>10130000</v>
      </c>
      <c r="P33" s="315">
        <f t="shared" si="0"/>
        <v>22620000</v>
      </c>
    </row>
    <row r="34" spans="1:17" ht="15">
      <c r="A34" s="160"/>
      <c r="B34" s="160"/>
      <c r="C34" s="32"/>
      <c r="D34" s="32"/>
      <c r="E34" s="279"/>
      <c r="F34" s="32"/>
      <c r="G34" s="32"/>
      <c r="H34" s="32"/>
      <c r="I34" s="156"/>
      <c r="J34" s="156"/>
      <c r="K34" s="140"/>
      <c r="L34" s="140"/>
      <c r="M34" s="316"/>
      <c r="N34" s="133"/>
      <c r="O34" s="133"/>
      <c r="P34" s="133"/>
    </row>
    <row r="35" spans="1:17" ht="15">
      <c r="A35" s="160"/>
      <c r="B35" s="160"/>
      <c r="C35" s="32"/>
      <c r="D35" s="32"/>
      <c r="E35" s="279"/>
      <c r="F35" s="32"/>
      <c r="G35" s="32"/>
      <c r="H35" s="32"/>
      <c r="I35" s="156"/>
      <c r="J35" s="156"/>
      <c r="K35" s="33"/>
      <c r="L35" s="33"/>
      <c r="M35" s="312"/>
      <c r="N35" s="235"/>
      <c r="O35" s="235"/>
      <c r="P35" s="235"/>
    </row>
    <row r="36" spans="1:17" ht="15">
      <c r="A36" s="160"/>
      <c r="B36" s="160"/>
      <c r="C36" s="32"/>
      <c r="D36" s="32"/>
      <c r="E36" s="279"/>
      <c r="F36" s="32"/>
      <c r="G36" s="32"/>
      <c r="H36" s="32"/>
      <c r="I36" s="156"/>
      <c r="J36" s="156"/>
      <c r="K36" s="33"/>
      <c r="L36" s="33"/>
      <c r="M36" s="312"/>
      <c r="N36" s="32"/>
      <c r="O36" s="32"/>
      <c r="P36" s="32"/>
    </row>
    <row r="37" spans="1:17" ht="17.45" customHeight="1">
      <c r="A37" s="160"/>
      <c r="B37" s="160"/>
      <c r="C37" s="32"/>
      <c r="D37" s="32"/>
      <c r="E37" s="279"/>
      <c r="F37" s="32"/>
      <c r="G37" s="32"/>
      <c r="H37" s="32"/>
      <c r="I37" s="156"/>
      <c r="J37" s="156"/>
      <c r="K37" s="122"/>
      <c r="L37" s="122"/>
      <c r="M37" s="134"/>
      <c r="N37" s="118"/>
      <c r="O37" s="118"/>
      <c r="P37" s="119"/>
    </row>
    <row r="38" spans="1:17" ht="17.45" customHeight="1">
      <c r="A38" s="160"/>
      <c r="B38" s="160"/>
      <c r="C38" s="32"/>
      <c r="D38" s="32"/>
      <c r="E38" s="279"/>
      <c r="F38" s="32"/>
      <c r="G38" s="32"/>
      <c r="H38" s="32"/>
      <c r="I38" s="156"/>
      <c r="J38" s="156"/>
      <c r="K38" s="122"/>
      <c r="L38" s="122"/>
      <c r="M38" s="134"/>
      <c r="N38" s="118"/>
      <c r="O38" s="118"/>
      <c r="P38" s="119"/>
    </row>
    <row r="39" spans="1:17" ht="17.45" customHeight="1">
      <c r="A39" s="160"/>
      <c r="B39" s="160"/>
      <c r="C39" s="32"/>
      <c r="D39" s="32"/>
      <c r="E39" s="279"/>
      <c r="F39" s="32"/>
      <c r="G39" s="32"/>
      <c r="H39" s="32"/>
      <c r="I39" s="156"/>
      <c r="J39" s="156"/>
      <c r="K39" s="122"/>
      <c r="L39" s="122"/>
      <c r="M39" s="134"/>
      <c r="N39" s="118"/>
      <c r="O39" s="118"/>
      <c r="P39" s="119"/>
    </row>
    <row r="40" spans="1:17" ht="17.45" customHeight="1">
      <c r="A40" s="160"/>
      <c r="B40" s="160"/>
      <c r="C40" s="32"/>
      <c r="D40" s="32"/>
      <c r="E40" s="279"/>
      <c r="F40" s="32"/>
      <c r="G40" s="32"/>
      <c r="H40" s="32"/>
      <c r="I40" s="156"/>
      <c r="J40" s="156"/>
      <c r="K40" s="122"/>
      <c r="L40" s="122"/>
      <c r="M40" s="134"/>
      <c r="N40" s="118"/>
      <c r="O40" s="118"/>
      <c r="P40" s="119"/>
    </row>
    <row r="41" spans="1:17" ht="17.45" customHeight="1">
      <c r="A41" s="160"/>
      <c r="B41" s="160"/>
      <c r="C41" s="32"/>
      <c r="D41" s="32"/>
      <c r="E41" s="279"/>
      <c r="F41" s="32"/>
      <c r="G41" s="32"/>
      <c r="H41" s="32"/>
      <c r="I41" s="156"/>
      <c r="J41" s="156"/>
      <c r="K41" s="122"/>
      <c r="L41" s="122"/>
      <c r="M41" s="134"/>
      <c r="N41" s="118"/>
      <c r="O41" s="118"/>
      <c r="P41" s="119"/>
    </row>
    <row r="42" spans="1:17" ht="17.45" customHeight="1">
      <c r="A42" s="160"/>
      <c r="B42" s="160"/>
      <c r="C42" s="32"/>
      <c r="D42" s="32"/>
      <c r="E42" s="279"/>
      <c r="F42" s="32"/>
      <c r="G42" s="32"/>
      <c r="H42" s="32"/>
      <c r="I42" s="166"/>
      <c r="J42" s="166"/>
      <c r="K42" s="41"/>
      <c r="L42" s="41"/>
      <c r="M42" s="138"/>
      <c r="N42" s="229"/>
      <c r="O42" s="229"/>
      <c r="P42" s="229"/>
    </row>
    <row r="43" spans="1:17" ht="17.45" customHeight="1">
      <c r="A43" s="160"/>
      <c r="B43" s="160"/>
      <c r="C43" s="32"/>
      <c r="D43" s="32"/>
      <c r="E43" s="279"/>
      <c r="F43" s="32"/>
      <c r="G43" s="32"/>
      <c r="H43" s="32"/>
      <c r="I43" s="166"/>
      <c r="J43" s="166"/>
      <c r="K43" s="41"/>
      <c r="L43" s="41"/>
      <c r="M43" s="138"/>
      <c r="N43" s="229"/>
      <c r="O43" s="229"/>
      <c r="P43" s="229"/>
    </row>
    <row r="44" spans="1:17" ht="10.15" customHeight="1">
      <c r="A44" s="160"/>
      <c r="B44" s="160"/>
      <c r="C44" s="32"/>
      <c r="D44" s="32"/>
      <c r="E44" s="279"/>
      <c r="F44" s="32"/>
      <c r="G44" s="32"/>
      <c r="H44" s="32"/>
      <c r="I44" s="166"/>
      <c r="J44" s="166"/>
      <c r="K44" s="41"/>
      <c r="L44" s="41"/>
      <c r="M44" s="138"/>
      <c r="N44" s="229"/>
      <c r="O44" s="229"/>
      <c r="P44" s="229"/>
    </row>
    <row r="45" spans="1:17" ht="17.45" customHeight="1">
      <c r="A45" s="210"/>
      <c r="B45" s="210"/>
      <c r="C45" s="255" t="s">
        <v>201</v>
      </c>
      <c r="D45" s="255"/>
      <c r="E45" s="278">
        <f>SUM(E5:E44)</f>
        <v>211900000</v>
      </c>
      <c r="F45" s="278">
        <f t="shared" ref="F45:H45" si="1">SUM(F5:F44)</f>
        <v>127014275</v>
      </c>
      <c r="G45" s="278">
        <f t="shared" si="1"/>
        <v>135100000</v>
      </c>
      <c r="H45" s="278">
        <f t="shared" si="1"/>
        <v>137450000</v>
      </c>
      <c r="I45" s="298"/>
      <c r="J45" s="298"/>
      <c r="K45" s="301" t="s">
        <v>113</v>
      </c>
      <c r="L45" s="301"/>
      <c r="M45" s="317">
        <f>M8+M33</f>
        <v>21830000</v>
      </c>
      <c r="N45" s="317">
        <f t="shared" ref="N45:P45" si="2">N8+N33</f>
        <v>6589043</v>
      </c>
      <c r="O45" s="317">
        <f t="shared" si="2"/>
        <v>10130000</v>
      </c>
      <c r="P45" s="317">
        <f t="shared" si="2"/>
        <v>22620000</v>
      </c>
    </row>
    <row r="46" spans="1:17" ht="17.45" customHeight="1">
      <c r="A46" s="199"/>
      <c r="B46" s="199"/>
      <c r="C46" s="31"/>
      <c r="D46" s="31"/>
      <c r="E46" s="31"/>
      <c r="F46" s="31"/>
      <c r="G46" s="31"/>
      <c r="H46" s="31"/>
      <c r="I46" s="265" t="s">
        <v>2186</v>
      </c>
      <c r="J46" s="613"/>
      <c r="K46" s="87"/>
      <c r="L46" s="87"/>
      <c r="M46" s="87"/>
      <c r="N46" s="257"/>
      <c r="O46" s="257"/>
      <c r="P46" s="258"/>
    </row>
    <row r="47" spans="1:17" s="3" customFormat="1" ht="17.45" customHeight="1">
      <c r="A47" s="199"/>
      <c r="B47" s="199"/>
      <c r="C47" s="31"/>
      <c r="D47" s="31"/>
      <c r="E47" s="31"/>
      <c r="F47" s="31"/>
      <c r="G47" s="31"/>
      <c r="H47" s="31"/>
      <c r="I47" s="244"/>
      <c r="J47" s="244"/>
      <c r="K47" s="139"/>
      <c r="L47" s="139"/>
      <c r="M47" s="139"/>
      <c r="N47" s="31"/>
      <c r="O47" s="31"/>
      <c r="P47" s="31"/>
      <c r="Q47" s="39"/>
    </row>
    <row r="48" spans="1:17" s="3" customFormat="1" ht="15">
      <c r="A48" s="4"/>
      <c r="B48" s="4"/>
      <c r="I48" s="22"/>
      <c r="J48" s="22"/>
      <c r="K48" s="88"/>
      <c r="L48" s="88"/>
      <c r="M48" s="88"/>
      <c r="N48" s="53"/>
      <c r="O48" s="53"/>
      <c r="P48" s="53"/>
    </row>
    <row r="49" spans="1:16" s="3" customFormat="1" ht="15">
      <c r="A49" s="4"/>
      <c r="B49" s="4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I51" s="73"/>
      <c r="J51" s="73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I52" s="74"/>
      <c r="J52" s="74"/>
      <c r="K52" s="49"/>
      <c r="L52" s="49"/>
      <c r="M52" s="49"/>
      <c r="N52" s="55"/>
      <c r="O52" s="45"/>
      <c r="P52" s="55"/>
    </row>
    <row r="53" spans="1:16" s="3" customFormat="1" ht="15">
      <c r="A53" s="4"/>
      <c r="B53" s="4"/>
      <c r="I53" s="74"/>
      <c r="J53" s="74"/>
      <c r="K53" s="49"/>
      <c r="L53" s="49"/>
      <c r="M53" s="49"/>
      <c r="N53" s="55"/>
      <c r="O53" s="45"/>
      <c r="P53" s="55"/>
    </row>
    <row r="54" spans="1:16" s="3" customFormat="1" ht="15">
      <c r="A54" s="4"/>
      <c r="B54" s="4"/>
      <c r="I54" s="74"/>
      <c r="J54" s="74"/>
      <c r="K54" s="49"/>
      <c r="L54" s="49"/>
      <c r="M54" s="49"/>
      <c r="N54" s="55"/>
      <c r="O54" s="45"/>
      <c r="P54" s="57"/>
    </row>
    <row r="55" spans="1:16" s="3" customFormat="1" ht="15">
      <c r="A55" s="4"/>
      <c r="B55" s="4"/>
      <c r="I55" s="49"/>
      <c r="J55" s="49"/>
      <c r="K55" s="18"/>
      <c r="L55" s="18"/>
      <c r="M55" s="18"/>
      <c r="N55" s="44"/>
      <c r="O55" s="50"/>
      <c r="P55" s="44"/>
    </row>
    <row r="56" spans="1:16" s="3" customFormat="1" ht="15">
      <c r="A56" s="4"/>
      <c r="B56" s="4"/>
      <c r="I56" s="49"/>
      <c r="J56" s="49"/>
      <c r="K56" s="18"/>
      <c r="L56" s="18"/>
      <c r="M56" s="18"/>
      <c r="N56" s="44"/>
      <c r="O56" s="50"/>
      <c r="P56" s="44"/>
    </row>
    <row r="57" spans="1:16" s="3" customFormat="1" ht="15">
      <c r="A57" s="4"/>
      <c r="B57" s="4"/>
      <c r="H57" s="39"/>
      <c r="I57" s="49"/>
      <c r="J57" s="49"/>
      <c r="K57" s="18"/>
      <c r="L57" s="18"/>
      <c r="M57" s="18"/>
      <c r="N57" s="44"/>
      <c r="O57" s="50"/>
      <c r="P57" s="44"/>
    </row>
    <row r="58" spans="1:16" s="3" customFormat="1" ht="15">
      <c r="A58" s="4"/>
      <c r="B58" s="4"/>
      <c r="I58" s="74"/>
      <c r="J58" s="74"/>
      <c r="K58" s="84"/>
      <c r="L58" s="84"/>
      <c r="M58" s="84"/>
      <c r="N58" s="58"/>
      <c r="O58" s="58"/>
      <c r="P58" s="58"/>
    </row>
    <row r="59" spans="1:16" s="3" customFormat="1" ht="15">
      <c r="A59" s="4"/>
      <c r="B59" s="4"/>
      <c r="I59" s="74"/>
      <c r="J59" s="74"/>
      <c r="K59" s="84"/>
      <c r="L59" s="84"/>
      <c r="M59" s="84"/>
      <c r="N59" s="58"/>
      <c r="O59" s="58"/>
      <c r="P59" s="58"/>
    </row>
    <row r="60" spans="1:16" s="3" customFormat="1" ht="15">
      <c r="A60" s="4"/>
      <c r="B60" s="4"/>
      <c r="I60" s="22"/>
      <c r="J60" s="22"/>
      <c r="K60" s="28"/>
      <c r="L60" s="28"/>
      <c r="M60" s="28"/>
    </row>
    <row r="61" spans="1:16" s="3" customFormat="1" ht="15">
      <c r="A61" s="4"/>
      <c r="B61" s="4"/>
      <c r="I61" s="22"/>
      <c r="J61" s="22"/>
      <c r="K61" s="28"/>
      <c r="L61" s="28"/>
      <c r="M61" s="28"/>
    </row>
    <row r="62" spans="1:16" s="3" customFormat="1" ht="15">
      <c r="A62" s="4"/>
      <c r="B62" s="4"/>
      <c r="I62" s="22"/>
      <c r="J62" s="22"/>
      <c r="K62" s="28"/>
      <c r="L62" s="28"/>
      <c r="M62" s="28"/>
    </row>
    <row r="63" spans="1:16" s="3" customFormat="1" ht="15">
      <c r="A63" s="4"/>
      <c r="B63" s="4"/>
      <c r="I63" s="22"/>
      <c r="J63" s="22"/>
      <c r="K63" s="28"/>
      <c r="L63" s="28"/>
      <c r="M63" s="28"/>
    </row>
    <row r="64" spans="1:16" s="3" customFormat="1" ht="15">
      <c r="A64" s="4"/>
      <c r="B64" s="4"/>
      <c r="I64" s="22"/>
      <c r="J64" s="22"/>
      <c r="K64" s="28"/>
      <c r="L64" s="28"/>
      <c r="M64" s="28"/>
    </row>
    <row r="65" spans="1:13" s="3" customFormat="1" ht="15">
      <c r="A65" s="4"/>
      <c r="B65" s="4"/>
      <c r="I65" s="22"/>
      <c r="J65" s="22"/>
      <c r="K65" s="28"/>
      <c r="L65" s="28"/>
      <c r="M65" s="28"/>
    </row>
    <row r="66" spans="1:13" s="3" customFormat="1" ht="15">
      <c r="A66" s="4"/>
      <c r="B66" s="4"/>
      <c r="I66" s="22"/>
      <c r="J66" s="22"/>
      <c r="K66" s="28"/>
      <c r="L66" s="28"/>
      <c r="M66" s="28"/>
    </row>
    <row r="67" spans="1:13" s="3" customFormat="1" ht="15">
      <c r="A67" s="4"/>
      <c r="B67" s="4"/>
      <c r="I67" s="22"/>
      <c r="J67" s="22"/>
      <c r="K67" s="28"/>
      <c r="L67" s="28"/>
      <c r="M67" s="28"/>
    </row>
    <row r="68" spans="1:13" s="3" customFormat="1" ht="15">
      <c r="A68" s="4"/>
      <c r="B68" s="4"/>
      <c r="I68" s="22"/>
      <c r="J68" s="22"/>
      <c r="K68" s="28"/>
      <c r="L68" s="28"/>
      <c r="M68" s="28"/>
    </row>
    <row r="69" spans="1:13" s="3" customFormat="1" ht="15">
      <c r="A69" s="4"/>
      <c r="B69" s="4"/>
      <c r="I69" s="22"/>
      <c r="J69" s="22"/>
      <c r="K69" s="28"/>
      <c r="L69" s="28"/>
      <c r="M69" s="28"/>
    </row>
    <row r="70" spans="1:13" s="3" customFormat="1" ht="15">
      <c r="A70" s="4"/>
      <c r="B70" s="4"/>
      <c r="I70" s="22"/>
      <c r="J70" s="22"/>
      <c r="K70" s="28"/>
      <c r="L70" s="28"/>
      <c r="M70" s="28"/>
    </row>
    <row r="71" spans="1:13" s="3" customFormat="1" ht="15">
      <c r="A71" s="4"/>
      <c r="B71" s="4"/>
      <c r="I71" s="22"/>
      <c r="J71" s="22"/>
      <c r="K71" s="28"/>
      <c r="L71" s="28"/>
      <c r="M71" s="28"/>
    </row>
    <row r="72" spans="1:13" s="3" customFormat="1" ht="15">
      <c r="A72" s="4"/>
      <c r="B72" s="4"/>
      <c r="I72" s="22"/>
      <c r="J72" s="22"/>
      <c r="K72" s="28"/>
      <c r="L72" s="28"/>
      <c r="M72" s="28"/>
    </row>
    <row r="73" spans="1:13" s="3" customFormat="1" ht="15">
      <c r="A73" s="4"/>
      <c r="B73" s="4"/>
      <c r="I73" s="22"/>
      <c r="J73" s="22"/>
      <c r="K73" s="28"/>
      <c r="L73" s="28"/>
      <c r="M73" s="28"/>
    </row>
    <row r="74" spans="1:13" s="3" customFormat="1" ht="15">
      <c r="A74" s="4"/>
      <c r="B74" s="4"/>
      <c r="I74" s="22"/>
      <c r="J74" s="22"/>
      <c r="K74" s="28"/>
      <c r="L74" s="28"/>
      <c r="M74" s="28"/>
    </row>
    <row r="75" spans="1:13" s="3" customFormat="1" ht="15">
      <c r="A75" s="4"/>
      <c r="B75" s="4"/>
      <c r="I75" s="22"/>
      <c r="J75" s="22"/>
      <c r="K75" s="28"/>
      <c r="L75" s="28"/>
      <c r="M75" s="28"/>
    </row>
    <row r="76" spans="1:13" s="3" customFormat="1" ht="15">
      <c r="A76" s="4"/>
      <c r="B76" s="4"/>
      <c r="I76" s="22"/>
      <c r="J76" s="22"/>
      <c r="K76" s="28"/>
      <c r="L76" s="28"/>
      <c r="M76" s="28"/>
    </row>
    <row r="77" spans="1:13" s="3" customFormat="1" ht="15">
      <c r="A77" s="4"/>
      <c r="B77" s="4"/>
      <c r="I77" s="22"/>
      <c r="J77" s="22"/>
      <c r="K77" s="28"/>
      <c r="L77" s="28"/>
      <c r="M77" s="28"/>
    </row>
    <row r="78" spans="1:13" s="3" customFormat="1" ht="15">
      <c r="A78" s="4"/>
      <c r="B78" s="4"/>
      <c r="I78" s="22"/>
      <c r="J78" s="22"/>
      <c r="K78" s="28"/>
      <c r="L78" s="28"/>
      <c r="M78" s="28"/>
    </row>
    <row r="79" spans="1:13" s="3" customFormat="1" ht="15">
      <c r="A79" s="4"/>
      <c r="B79" s="4"/>
      <c r="I79" s="22"/>
      <c r="J79" s="22"/>
      <c r="K79" s="28"/>
      <c r="L79" s="28"/>
      <c r="M79" s="28"/>
    </row>
    <row r="80" spans="1:13" s="3" customFormat="1" ht="15">
      <c r="A80" s="4"/>
      <c r="B80" s="4"/>
      <c r="I80" s="22"/>
      <c r="J80" s="22"/>
      <c r="K80" s="28"/>
      <c r="L80" s="28"/>
      <c r="M80" s="28"/>
    </row>
    <row r="81" spans="1:16" s="3" customFormat="1" ht="15">
      <c r="A81" s="4"/>
      <c r="B81" s="4"/>
      <c r="I81" s="22"/>
      <c r="J81" s="22"/>
      <c r="K81" s="28"/>
      <c r="L81" s="28"/>
      <c r="M81" s="28"/>
    </row>
    <row r="82" spans="1:16" s="3" customFormat="1" ht="15">
      <c r="A82" s="4"/>
      <c r="B82" s="4"/>
      <c r="I82" s="22"/>
      <c r="J82" s="22"/>
      <c r="K82" s="28"/>
      <c r="L82" s="28"/>
      <c r="M82" s="28"/>
    </row>
    <row r="83" spans="1:16" s="3" customFormat="1" ht="15">
      <c r="A83" s="4"/>
      <c r="B83" s="4"/>
      <c r="I83" s="22"/>
      <c r="J83" s="22"/>
      <c r="K83" s="28"/>
      <c r="L83" s="28"/>
      <c r="M83" s="28"/>
    </row>
    <row r="84" spans="1:16" s="3" customFormat="1" ht="15">
      <c r="A84" s="4"/>
      <c r="B84" s="4"/>
      <c r="I84" s="22"/>
      <c r="J84" s="22"/>
      <c r="K84" s="28"/>
      <c r="L84" s="28"/>
      <c r="M84" s="28"/>
    </row>
    <row r="85" spans="1:16" s="3" customFormat="1" ht="15">
      <c r="A85" s="4"/>
      <c r="B85" s="4"/>
      <c r="I85" s="22"/>
      <c r="J85" s="22"/>
      <c r="K85" s="28"/>
      <c r="L85" s="28"/>
      <c r="M85" s="28"/>
    </row>
    <row r="86" spans="1:16" s="3" customFormat="1" ht="15">
      <c r="A86" s="4"/>
      <c r="B86" s="4"/>
      <c r="I86" s="22"/>
      <c r="J86" s="22"/>
      <c r="K86" s="28"/>
      <c r="L86" s="28"/>
      <c r="M86" s="28"/>
    </row>
    <row r="87" spans="1:16" s="3" customFormat="1" ht="15">
      <c r="A87" s="4"/>
      <c r="B87" s="4"/>
      <c r="I87" s="22"/>
      <c r="J87" s="22"/>
      <c r="K87" s="28"/>
      <c r="L87" s="28"/>
      <c r="M87" s="28"/>
    </row>
    <row r="88" spans="1:16" s="3" customFormat="1" ht="15">
      <c r="A88" s="4"/>
      <c r="B88" s="4"/>
      <c r="I88" s="22"/>
      <c r="J88" s="22"/>
      <c r="K88" s="28"/>
      <c r="L88" s="28"/>
      <c r="M88" s="28"/>
    </row>
    <row r="89" spans="1:16" s="3" customFormat="1" ht="15">
      <c r="A89" s="4"/>
      <c r="B89" s="4"/>
      <c r="I89" s="22"/>
      <c r="J89" s="22"/>
      <c r="K89" s="28"/>
      <c r="L89" s="28"/>
      <c r="M89" s="28"/>
    </row>
    <row r="90" spans="1:16" s="3" customFormat="1" ht="15">
      <c r="A90" s="4"/>
      <c r="B90" s="4"/>
      <c r="I90" s="22"/>
      <c r="J90" s="22"/>
      <c r="K90" s="28"/>
      <c r="L90" s="28"/>
      <c r="M90" s="28"/>
    </row>
    <row r="91" spans="1:16" s="3" customFormat="1" ht="15">
      <c r="A91" s="4"/>
      <c r="B91" s="4"/>
      <c r="I91" s="22"/>
      <c r="J91" s="22"/>
      <c r="K91" s="28"/>
      <c r="L91" s="28"/>
      <c r="M91" s="28"/>
    </row>
    <row r="92" spans="1:16" s="3" customFormat="1" ht="15">
      <c r="A92" s="4"/>
      <c r="B92" s="4"/>
      <c r="I92" s="22"/>
      <c r="J92" s="22"/>
      <c r="K92" s="28"/>
      <c r="L92" s="28"/>
      <c r="M92" s="28"/>
    </row>
    <row r="93" spans="1:16" s="3" customFormat="1" ht="15">
      <c r="A93" s="62"/>
      <c r="B93" s="62"/>
      <c r="C93" s="19" t="s">
        <v>2187</v>
      </c>
      <c r="D93" s="19"/>
      <c r="E93" s="19"/>
      <c r="F93" s="59"/>
      <c r="G93" s="59"/>
      <c r="H93" s="60"/>
      <c r="I93" s="22"/>
      <c r="J93" s="22"/>
      <c r="K93" s="84"/>
      <c r="L93" s="84"/>
      <c r="M93" s="84"/>
      <c r="N93" s="58"/>
      <c r="O93" s="58"/>
      <c r="P93" s="58"/>
    </row>
    <row r="94" spans="1:16" s="3" customFormat="1" ht="15">
      <c r="A94" s="4"/>
      <c r="B94" s="4"/>
      <c r="I94" s="85"/>
      <c r="J94" s="613"/>
      <c r="K94" s="28"/>
      <c r="L94" s="28"/>
      <c r="M94" s="28"/>
    </row>
    <row r="95" spans="1:16" s="3" customFormat="1" ht="15">
      <c r="A95" s="4"/>
      <c r="B95" s="4"/>
      <c r="I95" s="22"/>
      <c r="J95" s="22"/>
      <c r="K95" s="28"/>
      <c r="L95" s="28"/>
      <c r="M95" s="28"/>
    </row>
    <row r="96" spans="1:16" s="3" customFormat="1" ht="15">
      <c r="A96" s="4"/>
      <c r="B96" s="4"/>
      <c r="I96" s="22"/>
      <c r="J96" s="22"/>
      <c r="K96" s="28"/>
      <c r="L96" s="28"/>
      <c r="M96" s="28"/>
    </row>
    <row r="97" spans="1:13" s="3" customFormat="1" ht="15">
      <c r="A97" s="4"/>
      <c r="B97" s="4"/>
      <c r="I97" s="22"/>
      <c r="J97" s="22"/>
      <c r="K97" s="28"/>
      <c r="L97" s="28"/>
      <c r="M97" s="28"/>
    </row>
    <row r="98" spans="1:13" s="3" customFormat="1" ht="15">
      <c r="A98" s="4"/>
      <c r="B98" s="4"/>
      <c r="I98" s="22"/>
      <c r="J98" s="22"/>
      <c r="K98" s="28"/>
      <c r="L98" s="28"/>
      <c r="M98" s="28"/>
    </row>
    <row r="99" spans="1:13" s="3" customFormat="1" ht="15">
      <c r="A99" s="4"/>
      <c r="B99" s="4"/>
      <c r="I99" s="22"/>
      <c r="J99" s="22"/>
      <c r="K99" s="28"/>
      <c r="L99" s="28"/>
      <c r="M99" s="28"/>
    </row>
    <row r="100" spans="1:13" s="3" customFormat="1" ht="15">
      <c r="A100" s="4"/>
      <c r="B100" s="4"/>
      <c r="I100" s="22"/>
      <c r="J100" s="22"/>
      <c r="K100" s="28"/>
      <c r="L100" s="28"/>
      <c r="M100" s="28"/>
    </row>
    <row r="101" spans="1:13" s="3" customFormat="1" ht="15">
      <c r="A101" s="4"/>
      <c r="B101" s="4"/>
      <c r="I101" s="22"/>
      <c r="J101" s="22"/>
      <c r="K101" s="28"/>
      <c r="L101" s="28"/>
      <c r="M101" s="28"/>
    </row>
    <row r="102" spans="1:13" s="3" customFormat="1" ht="15">
      <c r="A102" s="4"/>
      <c r="B102" s="4"/>
      <c r="I102" s="22"/>
      <c r="J102" s="22"/>
      <c r="K102" s="28"/>
      <c r="L102" s="28"/>
      <c r="M102" s="28"/>
    </row>
    <row r="103" spans="1:13" s="3" customFormat="1" ht="15">
      <c r="A103" s="4"/>
      <c r="B103" s="4"/>
      <c r="I103" s="22"/>
      <c r="J103" s="22"/>
      <c r="K103" s="28"/>
      <c r="L103" s="28"/>
      <c r="M103" s="28"/>
    </row>
    <row r="104" spans="1:13" s="3" customFormat="1" ht="15">
      <c r="A104" s="4"/>
      <c r="B104" s="4"/>
      <c r="I104" s="22"/>
      <c r="J104" s="22"/>
      <c r="K104" s="28"/>
      <c r="L104" s="28"/>
      <c r="M104" s="28"/>
    </row>
    <row r="105" spans="1:13" s="3" customFormat="1" ht="15">
      <c r="A105" s="4"/>
      <c r="B105" s="4"/>
      <c r="I105" s="22"/>
      <c r="J105" s="22"/>
      <c r="K105" s="28"/>
      <c r="L105" s="28"/>
      <c r="M105" s="28"/>
    </row>
    <row r="106" spans="1:13" s="3" customFormat="1" ht="15">
      <c r="A106" s="4"/>
      <c r="B106" s="4"/>
      <c r="I106" s="22"/>
      <c r="J106" s="22"/>
      <c r="K106" s="28"/>
      <c r="L106" s="28"/>
      <c r="M106" s="28"/>
    </row>
    <row r="107" spans="1:13" s="3" customFormat="1" ht="15">
      <c r="A107" s="4"/>
      <c r="B107" s="4"/>
      <c r="I107" s="22"/>
      <c r="J107" s="22"/>
      <c r="K107" s="28"/>
      <c r="L107" s="28"/>
      <c r="M107" s="28"/>
    </row>
    <row r="108" spans="1:13" s="3" customFormat="1" ht="15">
      <c r="A108" s="4"/>
      <c r="B108" s="4"/>
      <c r="I108" s="22"/>
      <c r="J108" s="22"/>
      <c r="K108" s="28"/>
      <c r="L108" s="28"/>
      <c r="M108" s="28"/>
    </row>
    <row r="109" spans="1:13" s="3" customFormat="1" ht="15">
      <c r="A109" s="4"/>
      <c r="B109" s="4"/>
      <c r="I109" s="22"/>
      <c r="J109" s="22"/>
      <c r="K109" s="28"/>
      <c r="L109" s="28"/>
      <c r="M109" s="28"/>
    </row>
    <row r="110" spans="1:13" s="3" customFormat="1" ht="15">
      <c r="A110" s="4"/>
      <c r="B110" s="4"/>
      <c r="I110" s="22"/>
      <c r="J110" s="22"/>
      <c r="K110" s="28"/>
      <c r="L110" s="28"/>
      <c r="M110" s="28"/>
    </row>
    <row r="111" spans="1:13" s="3" customFormat="1" ht="15">
      <c r="A111" s="4"/>
      <c r="B111" s="4"/>
      <c r="I111" s="22"/>
      <c r="J111" s="22"/>
      <c r="K111" s="28"/>
      <c r="L111" s="28"/>
      <c r="M111" s="28"/>
    </row>
    <row r="112" spans="1:13" s="3" customFormat="1" ht="15">
      <c r="A112" s="4"/>
      <c r="B112" s="4"/>
      <c r="I112" s="22"/>
      <c r="J112" s="22"/>
      <c r="K112" s="28"/>
      <c r="L112" s="28"/>
      <c r="M112" s="28"/>
    </row>
    <row r="113" spans="1:13" s="3" customFormat="1" ht="15">
      <c r="A113" s="4"/>
      <c r="B113" s="4"/>
      <c r="I113" s="22"/>
      <c r="J113" s="22"/>
      <c r="K113" s="28"/>
      <c r="L113" s="28"/>
      <c r="M113" s="28"/>
    </row>
    <row r="114" spans="1:13" s="3" customFormat="1" ht="15">
      <c r="A114" s="4"/>
      <c r="B114" s="4"/>
      <c r="I114" s="22"/>
      <c r="J114" s="22"/>
      <c r="K114" s="28"/>
      <c r="L114" s="28"/>
      <c r="M114" s="28"/>
    </row>
    <row r="115" spans="1:13" s="3" customFormat="1" ht="15">
      <c r="A115" s="4"/>
      <c r="B115" s="4"/>
      <c r="I115" s="22"/>
      <c r="J115" s="22"/>
      <c r="K115" s="28"/>
      <c r="L115" s="28"/>
      <c r="M115" s="28"/>
    </row>
    <row r="116" spans="1:13" s="3" customFormat="1" ht="15">
      <c r="A116" s="4"/>
      <c r="B116" s="4"/>
      <c r="I116" s="22"/>
      <c r="J116" s="22"/>
      <c r="K116" s="28"/>
      <c r="L116" s="28"/>
      <c r="M116" s="28"/>
    </row>
    <row r="117" spans="1:13" s="3" customFormat="1" ht="15">
      <c r="A117" s="4"/>
      <c r="B117" s="4"/>
      <c r="I117" s="22"/>
      <c r="J117" s="22"/>
      <c r="K117" s="28"/>
      <c r="L117" s="28"/>
      <c r="M117" s="28"/>
    </row>
    <row r="118" spans="1:13" s="3" customFormat="1" ht="15">
      <c r="A118" s="4"/>
      <c r="B118" s="4"/>
      <c r="I118" s="22"/>
      <c r="J118" s="22"/>
      <c r="K118" s="28"/>
      <c r="L118" s="28"/>
      <c r="M118" s="28"/>
    </row>
    <row r="119" spans="1:13" s="3" customFormat="1" ht="15">
      <c r="A119" s="4"/>
      <c r="B119" s="4"/>
      <c r="I119" s="22"/>
      <c r="J119" s="22"/>
      <c r="K119" s="28"/>
      <c r="L119" s="28"/>
      <c r="M119" s="28"/>
    </row>
    <row r="120" spans="1:13" s="3" customFormat="1" ht="15">
      <c r="A120" s="4"/>
      <c r="B120" s="4"/>
      <c r="I120" s="22"/>
      <c r="J120" s="22"/>
      <c r="K120" s="28"/>
      <c r="L120" s="28"/>
      <c r="M120" s="28"/>
    </row>
    <row r="121" spans="1:13" s="3" customFormat="1" ht="15">
      <c r="A121" s="4"/>
      <c r="B121" s="4"/>
      <c r="I121" s="22"/>
      <c r="J121" s="22"/>
      <c r="K121" s="28"/>
      <c r="L121" s="28"/>
      <c r="M121" s="28"/>
    </row>
    <row r="122" spans="1:13" s="3" customFormat="1" ht="15">
      <c r="A122" s="4"/>
      <c r="B122" s="4"/>
      <c r="I122" s="22"/>
      <c r="J122" s="22"/>
      <c r="K122" s="28"/>
      <c r="L122" s="28"/>
      <c r="M122" s="28"/>
    </row>
    <row r="123" spans="1:13" s="3" customFormat="1" ht="15">
      <c r="A123" s="4"/>
      <c r="B123" s="4"/>
      <c r="I123" s="22"/>
      <c r="J123" s="22"/>
      <c r="K123" s="28"/>
      <c r="L123" s="28"/>
      <c r="M123" s="28"/>
    </row>
    <row r="124" spans="1:13" s="3" customFormat="1" ht="15">
      <c r="A124" s="4"/>
      <c r="B124" s="4"/>
      <c r="I124" s="22"/>
      <c r="J124" s="22"/>
      <c r="K124" s="28"/>
      <c r="L124" s="28"/>
      <c r="M124" s="28"/>
    </row>
    <row r="125" spans="1:13" s="3" customFormat="1" ht="15">
      <c r="A125" s="4"/>
      <c r="B125" s="4"/>
      <c r="I125" s="22"/>
      <c r="J125" s="22"/>
      <c r="K125" s="28"/>
      <c r="L125" s="28"/>
      <c r="M125" s="28"/>
    </row>
    <row r="126" spans="1:13" s="3" customFormat="1" ht="15">
      <c r="A126" s="4"/>
      <c r="B126" s="4"/>
      <c r="I126" s="22"/>
      <c r="J126" s="22"/>
      <c r="K126" s="28"/>
      <c r="L126" s="28"/>
      <c r="M126" s="28"/>
    </row>
    <row r="127" spans="1:13" s="3" customFormat="1" ht="15">
      <c r="A127" s="4"/>
      <c r="B127" s="4"/>
      <c r="I127" s="22"/>
      <c r="J127" s="22"/>
      <c r="K127" s="28"/>
      <c r="L127" s="28"/>
      <c r="M127" s="28"/>
    </row>
    <row r="128" spans="1:13" s="3" customFormat="1" ht="15">
      <c r="A128" s="4"/>
      <c r="B128" s="4"/>
      <c r="I128" s="22"/>
      <c r="J128" s="22"/>
      <c r="K128" s="28"/>
      <c r="L128" s="28"/>
      <c r="M128" s="28"/>
    </row>
    <row r="129" spans="1:13" s="3" customFormat="1" ht="15">
      <c r="A129" s="4"/>
      <c r="B129" s="4"/>
      <c r="I129" s="22"/>
      <c r="J129" s="22"/>
      <c r="K129" s="28"/>
      <c r="L129" s="28"/>
      <c r="M129" s="28"/>
    </row>
    <row r="130" spans="1:13" s="3" customFormat="1" ht="15">
      <c r="A130" s="4"/>
      <c r="B130" s="4"/>
      <c r="I130" s="22"/>
      <c r="J130" s="22"/>
      <c r="K130" s="28"/>
      <c r="L130" s="28"/>
      <c r="M130" s="28"/>
    </row>
    <row r="131" spans="1:13" s="3" customFormat="1" ht="15">
      <c r="A131" s="4"/>
      <c r="B131" s="4"/>
      <c r="I131" s="22"/>
      <c r="J131" s="22"/>
      <c r="K131" s="28"/>
      <c r="L131" s="28"/>
      <c r="M131" s="28"/>
    </row>
    <row r="132" spans="1:13" s="3" customFormat="1" ht="15">
      <c r="A132" s="4"/>
      <c r="B132" s="4"/>
      <c r="I132" s="22"/>
      <c r="J132" s="22"/>
      <c r="K132" s="28"/>
      <c r="L132" s="28"/>
      <c r="M132" s="28"/>
    </row>
    <row r="133" spans="1:13" s="3" customFormat="1" ht="15">
      <c r="A133" s="4"/>
      <c r="B133" s="4"/>
      <c r="I133" s="22"/>
      <c r="J133" s="22"/>
      <c r="K133" s="28"/>
      <c r="L133" s="28"/>
      <c r="M133" s="28"/>
    </row>
    <row r="134" spans="1:13" s="3" customFormat="1" ht="15">
      <c r="A134" s="4"/>
      <c r="B134" s="4"/>
      <c r="I134" s="22"/>
      <c r="J134" s="22"/>
      <c r="K134" s="28"/>
      <c r="L134" s="28"/>
      <c r="M134" s="28"/>
    </row>
    <row r="135" spans="1:13" s="3" customFormat="1" ht="15">
      <c r="A135" s="4"/>
      <c r="B135" s="4"/>
      <c r="I135" s="22"/>
      <c r="J135" s="22"/>
      <c r="K135" s="28"/>
      <c r="L135" s="28"/>
      <c r="M135" s="28"/>
    </row>
    <row r="136" spans="1:13" s="3" customFormat="1" ht="15">
      <c r="A136" s="4"/>
      <c r="B136" s="4"/>
      <c r="I136" s="22"/>
      <c r="J136" s="22"/>
      <c r="K136" s="28"/>
      <c r="L136" s="28"/>
      <c r="M136" s="28"/>
    </row>
    <row r="137" spans="1:13" s="3" customFormat="1" ht="15">
      <c r="A137" s="4"/>
      <c r="B137" s="4"/>
      <c r="I137" s="22"/>
      <c r="J137" s="22"/>
      <c r="K137" s="28"/>
      <c r="L137" s="28"/>
      <c r="M137" s="28"/>
    </row>
    <row r="138" spans="1:13" s="3" customFormat="1" ht="15">
      <c r="A138" s="4"/>
      <c r="B138" s="4"/>
      <c r="I138" s="22"/>
      <c r="J138" s="22"/>
      <c r="K138" s="28"/>
      <c r="L138" s="28"/>
      <c r="M138" s="28"/>
    </row>
    <row r="139" spans="1:13" s="3" customFormat="1" ht="15">
      <c r="A139" s="4"/>
      <c r="B139" s="4"/>
      <c r="I139" s="22"/>
      <c r="J139" s="22"/>
      <c r="K139" s="28"/>
      <c r="L139" s="28"/>
      <c r="M139" s="28"/>
    </row>
    <row r="140" spans="1:13" s="3" customFormat="1" ht="15">
      <c r="A140" s="4"/>
      <c r="B140" s="4"/>
      <c r="I140" s="22"/>
      <c r="J140" s="22"/>
      <c r="K140" s="28"/>
      <c r="L140" s="28"/>
      <c r="M140" s="28"/>
    </row>
    <row r="141" spans="1:13" s="3" customFormat="1" ht="15">
      <c r="A141" s="4"/>
      <c r="B141" s="4"/>
      <c r="I141" s="22"/>
      <c r="J141" s="22"/>
      <c r="K141" s="28"/>
      <c r="L141" s="28"/>
      <c r="M141" s="28"/>
    </row>
    <row r="142" spans="1:13" s="3" customFormat="1" ht="15">
      <c r="A142" s="4"/>
      <c r="B142" s="4"/>
      <c r="I142" s="22"/>
      <c r="J142" s="22"/>
      <c r="K142" s="28"/>
      <c r="L142" s="28"/>
      <c r="M142" s="28"/>
    </row>
    <row r="143" spans="1:13" s="3" customFormat="1" ht="15">
      <c r="A143" s="4"/>
      <c r="B143" s="4"/>
      <c r="I143" s="22"/>
      <c r="J143" s="22"/>
      <c r="K143" s="28"/>
      <c r="L143" s="28"/>
      <c r="M143" s="28"/>
    </row>
    <row r="144" spans="1:13" s="3" customFormat="1" ht="15">
      <c r="A144" s="4"/>
      <c r="B144" s="4"/>
      <c r="I144" s="22"/>
      <c r="J144" s="22"/>
      <c r="K144" s="28"/>
      <c r="L144" s="28"/>
      <c r="M144" s="28"/>
    </row>
    <row r="145" spans="1:16" s="3" customFormat="1" ht="15">
      <c r="A145" s="2"/>
      <c r="B145" s="2"/>
      <c r="C145"/>
      <c r="D145"/>
      <c r="E145"/>
      <c r="F145"/>
      <c r="G145"/>
      <c r="H145"/>
      <c r="I145" s="21"/>
      <c r="J145" s="21"/>
      <c r="K145" s="20"/>
      <c r="L145" s="20"/>
      <c r="M145" s="20"/>
      <c r="N145"/>
      <c r="O145"/>
      <c r="P145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54" right="0.55118110236220474" top="0.55118110236220474" bottom="0.55118110236220474" header="0.31496062992125984" footer="0.31496062992125984"/>
  <pageSetup paperSize="9" firstPageNumber="5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C000"/>
  </sheetPr>
  <dimension ref="A1:Q132"/>
  <sheetViews>
    <sheetView topLeftCell="A43" zoomScale="115" zoomScaleNormal="115" workbookViewId="0">
      <selection activeCell="A52" sqref="A52"/>
    </sheetView>
  </sheetViews>
  <sheetFormatPr defaultRowHeight="17.45" customHeight="1"/>
  <cols>
    <col min="1" max="1" width="8" style="2" customWidth="1"/>
    <col min="2" max="2" width="6.85546875" style="2" customWidth="1"/>
    <col min="3" max="3" width="32.42578125" style="20" customWidth="1"/>
    <col min="4" max="4" width="9.5703125" style="20" customWidth="1"/>
    <col min="5" max="5" width="10.85546875" style="20" customWidth="1"/>
    <col min="6" max="6" width="10.28515625" customWidth="1"/>
    <col min="7" max="7" width="12.28515625" customWidth="1"/>
    <col min="8" max="8" width="11.42578125" style="107" customWidth="1"/>
    <col min="9" max="10" width="7.5703125" style="21" customWidth="1"/>
    <col min="11" max="11" width="30" style="20" customWidth="1"/>
    <col min="12" max="12" width="26.5703125" style="20" customWidth="1"/>
    <col min="13" max="13" width="10.28515625" style="20" customWidth="1"/>
    <col min="14" max="14" width="12.85546875" customWidth="1"/>
    <col min="15" max="15" width="11.7109375" customWidth="1"/>
    <col min="16" max="16" width="11.28515625" customWidth="1"/>
  </cols>
  <sheetData>
    <row r="1" spans="1:17" ht="17.25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75">
      <c r="A2" s="849" t="s">
        <v>3458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56.2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3280</v>
      </c>
      <c r="O4" s="112" t="s">
        <v>2775</v>
      </c>
      <c r="P4" s="112" t="s">
        <v>2771</v>
      </c>
    </row>
    <row r="5" spans="1:17" ht="24">
      <c r="A5" s="290" t="s">
        <v>971</v>
      </c>
      <c r="B5" s="290"/>
      <c r="C5" s="291" t="s">
        <v>972</v>
      </c>
      <c r="D5" s="291"/>
      <c r="E5" s="291"/>
      <c r="F5" s="291"/>
      <c r="G5" s="291"/>
      <c r="H5" s="291"/>
      <c r="I5" s="196" t="s">
        <v>1032</v>
      </c>
      <c r="J5" s="196"/>
      <c r="K5" s="196" t="s">
        <v>1033</v>
      </c>
      <c r="L5" s="196"/>
      <c r="M5" s="152"/>
      <c r="N5" s="196"/>
      <c r="O5" s="196"/>
      <c r="P5" s="196"/>
    </row>
    <row r="6" spans="1:17" ht="17.45" customHeight="1">
      <c r="A6" s="292" t="s">
        <v>973</v>
      </c>
      <c r="B6" s="292" t="s">
        <v>3035</v>
      </c>
      <c r="C6" s="142" t="s">
        <v>974</v>
      </c>
      <c r="D6" s="292" t="s">
        <v>3036</v>
      </c>
      <c r="E6" s="293">
        <v>10000</v>
      </c>
      <c r="F6" s="293">
        <v>1000</v>
      </c>
      <c r="G6" s="293">
        <v>10000</v>
      </c>
      <c r="H6" s="293">
        <v>10000</v>
      </c>
      <c r="I6" s="205" t="s">
        <v>1034</v>
      </c>
      <c r="J6" s="292" t="s">
        <v>2816</v>
      </c>
      <c r="K6" s="192" t="s">
        <v>34</v>
      </c>
      <c r="L6" s="292" t="s">
        <v>2854</v>
      </c>
      <c r="M6" s="134">
        <v>0</v>
      </c>
      <c r="N6" s="282">
        <v>0</v>
      </c>
      <c r="O6" s="118">
        <v>0</v>
      </c>
      <c r="P6" s="118">
        <v>0</v>
      </c>
      <c r="Q6" s="15" t="s">
        <v>3278</v>
      </c>
    </row>
    <row r="7" spans="1:17" ht="17.45" customHeight="1">
      <c r="A7" s="292" t="s">
        <v>975</v>
      </c>
      <c r="B7" s="292" t="s">
        <v>3035</v>
      </c>
      <c r="C7" s="142" t="s">
        <v>2663</v>
      </c>
      <c r="D7" s="292" t="s">
        <v>3036</v>
      </c>
      <c r="E7" s="293">
        <v>0</v>
      </c>
      <c r="F7" s="293">
        <v>0</v>
      </c>
      <c r="G7" s="293">
        <v>0</v>
      </c>
      <c r="H7" s="293">
        <v>0</v>
      </c>
      <c r="I7" s="205" t="s">
        <v>1035</v>
      </c>
      <c r="J7" s="292" t="s">
        <v>2817</v>
      </c>
      <c r="K7" s="192" t="s">
        <v>36</v>
      </c>
      <c r="L7" s="292" t="s">
        <v>2855</v>
      </c>
      <c r="M7" s="134">
        <v>0</v>
      </c>
      <c r="N7" s="282">
        <v>0</v>
      </c>
      <c r="O7" s="118">
        <v>0</v>
      </c>
      <c r="P7" s="118">
        <v>0</v>
      </c>
      <c r="Q7" s="15" t="s">
        <v>3278</v>
      </c>
    </row>
    <row r="8" spans="1:17" ht="17.45" customHeight="1">
      <c r="A8" s="292" t="s">
        <v>2679</v>
      </c>
      <c r="B8" s="292" t="s">
        <v>3035</v>
      </c>
      <c r="C8" s="142" t="s">
        <v>2673</v>
      </c>
      <c r="D8" s="292" t="s">
        <v>3036</v>
      </c>
      <c r="E8" s="293">
        <v>10000</v>
      </c>
      <c r="F8" s="293">
        <v>0</v>
      </c>
      <c r="G8" s="293">
        <v>0</v>
      </c>
      <c r="H8" s="293">
        <v>10000</v>
      </c>
      <c r="I8" s="112" t="s">
        <v>43</v>
      </c>
      <c r="J8" s="112"/>
      <c r="K8" s="193" t="s">
        <v>44</v>
      </c>
      <c r="L8" s="193"/>
      <c r="M8" s="211">
        <v>0</v>
      </c>
      <c r="N8" s="294">
        <f>SUM(N6:N7)</f>
        <v>0</v>
      </c>
      <c r="O8" s="294">
        <f>SUM(O6:O7)</f>
        <v>0</v>
      </c>
      <c r="P8" s="294">
        <f>SUM(P6:P7)</f>
        <v>0</v>
      </c>
    </row>
    <row r="9" spans="1:17" ht="17.45" customHeight="1">
      <c r="A9" s="292" t="s">
        <v>976</v>
      </c>
      <c r="B9" s="292" t="s">
        <v>3035</v>
      </c>
      <c r="C9" s="142" t="s">
        <v>2489</v>
      </c>
      <c r="D9" s="292" t="s">
        <v>3036</v>
      </c>
      <c r="E9" s="293">
        <v>10000</v>
      </c>
      <c r="F9" s="293">
        <v>0</v>
      </c>
      <c r="G9" s="293">
        <v>0</v>
      </c>
      <c r="H9" s="293">
        <v>10000</v>
      </c>
      <c r="I9" s="204"/>
      <c r="J9" s="204"/>
      <c r="K9" s="204" t="s">
        <v>792</v>
      </c>
      <c r="L9" s="204"/>
      <c r="M9" s="152"/>
      <c r="N9" s="266"/>
      <c r="O9" s="266"/>
      <c r="P9" s="266"/>
    </row>
    <row r="10" spans="1:17" ht="17.45" customHeight="1">
      <c r="A10" s="292" t="s">
        <v>977</v>
      </c>
      <c r="B10" s="292" t="s">
        <v>3035</v>
      </c>
      <c r="C10" s="142" t="s">
        <v>2488</v>
      </c>
      <c r="D10" s="292" t="s">
        <v>3036</v>
      </c>
      <c r="E10" s="293">
        <v>10000</v>
      </c>
      <c r="F10" s="293">
        <v>0</v>
      </c>
      <c r="G10" s="293">
        <v>0</v>
      </c>
      <c r="H10" s="293">
        <v>10000</v>
      </c>
      <c r="I10" s="192" t="s">
        <v>1036</v>
      </c>
      <c r="J10" s="292" t="s">
        <v>3037</v>
      </c>
      <c r="K10" s="192" t="s">
        <v>46</v>
      </c>
      <c r="L10" s="292" t="s">
        <v>3038</v>
      </c>
      <c r="M10" s="235">
        <v>14000000</v>
      </c>
      <c r="N10" s="235">
        <v>6761992</v>
      </c>
      <c r="O10" s="118">
        <v>10000000</v>
      </c>
      <c r="P10" s="118">
        <v>12000000</v>
      </c>
      <c r="Q10" t="s">
        <v>3279</v>
      </c>
    </row>
    <row r="11" spans="1:17" ht="17.45" customHeight="1">
      <c r="A11" s="292" t="s">
        <v>978</v>
      </c>
      <c r="B11" s="292" t="s">
        <v>3035</v>
      </c>
      <c r="C11" s="142" t="s">
        <v>2487</v>
      </c>
      <c r="D11" s="292" t="s">
        <v>3036</v>
      </c>
      <c r="E11" s="293">
        <v>10000</v>
      </c>
      <c r="F11" s="293">
        <v>0</v>
      </c>
      <c r="G11" s="293">
        <v>0</v>
      </c>
      <c r="H11" s="293">
        <v>10000</v>
      </c>
      <c r="I11" s="156" t="s">
        <v>2594</v>
      </c>
      <c r="J11" s="292" t="s">
        <v>3053</v>
      </c>
      <c r="K11" s="154" t="s">
        <v>110</v>
      </c>
      <c r="L11" s="292" t="s">
        <v>3054</v>
      </c>
      <c r="M11" s="235">
        <v>4510000</v>
      </c>
      <c r="N11" s="235">
        <v>0</v>
      </c>
      <c r="O11" s="118">
        <v>0</v>
      </c>
      <c r="P11" s="118">
        <v>5000000</v>
      </c>
      <c r="Q11" t="s">
        <v>3279</v>
      </c>
    </row>
    <row r="12" spans="1:17" ht="17.45" customHeight="1">
      <c r="A12" s="292" t="s">
        <v>979</v>
      </c>
      <c r="B12" s="292" t="s">
        <v>3035</v>
      </c>
      <c r="C12" s="142" t="s">
        <v>2486</v>
      </c>
      <c r="D12" s="292" t="s">
        <v>3036</v>
      </c>
      <c r="E12" s="293">
        <v>10000</v>
      </c>
      <c r="F12" s="293">
        <v>0</v>
      </c>
      <c r="G12" s="293">
        <v>0</v>
      </c>
      <c r="H12" s="293">
        <v>10000</v>
      </c>
      <c r="I12" s="192" t="s">
        <v>1037</v>
      </c>
      <c r="J12" s="292" t="s">
        <v>2826</v>
      </c>
      <c r="K12" s="192" t="s">
        <v>56</v>
      </c>
      <c r="L12" s="292" t="s">
        <v>2862</v>
      </c>
      <c r="M12" s="123">
        <v>50000</v>
      </c>
      <c r="N12" s="123">
        <v>37167</v>
      </c>
      <c r="O12" s="118">
        <v>50000</v>
      </c>
      <c r="P12" s="118">
        <v>50000</v>
      </c>
      <c r="Q12" t="s">
        <v>3279</v>
      </c>
    </row>
    <row r="13" spans="1:17" ht="17.45" customHeight="1">
      <c r="A13" s="292" t="s">
        <v>2485</v>
      </c>
      <c r="B13" s="292" t="s">
        <v>3035</v>
      </c>
      <c r="C13" s="142" t="s">
        <v>2490</v>
      </c>
      <c r="D13" s="292" t="s">
        <v>3036</v>
      </c>
      <c r="E13" s="293">
        <v>0</v>
      </c>
      <c r="F13" s="293">
        <v>0</v>
      </c>
      <c r="G13" s="293">
        <v>0</v>
      </c>
      <c r="H13" s="293">
        <v>0</v>
      </c>
      <c r="I13" s="192" t="s">
        <v>1038</v>
      </c>
      <c r="J13" s="292" t="s">
        <v>2827</v>
      </c>
      <c r="K13" s="192" t="s">
        <v>684</v>
      </c>
      <c r="L13" s="292" t="s">
        <v>2863</v>
      </c>
      <c r="M13" s="134">
        <v>90000</v>
      </c>
      <c r="N13" s="235">
        <v>0</v>
      </c>
      <c r="O13" s="118">
        <v>10000</v>
      </c>
      <c r="P13" s="118">
        <v>10000</v>
      </c>
      <c r="Q13" t="s">
        <v>3279</v>
      </c>
    </row>
    <row r="14" spans="1:17" ht="17.45" customHeight="1">
      <c r="A14" s="292" t="s">
        <v>2112</v>
      </c>
      <c r="B14" s="292" t="s">
        <v>3035</v>
      </c>
      <c r="C14" s="142" t="s">
        <v>2628</v>
      </c>
      <c r="D14" s="292" t="s">
        <v>3036</v>
      </c>
      <c r="E14" s="293">
        <v>20000</v>
      </c>
      <c r="F14" s="293">
        <v>0</v>
      </c>
      <c r="G14" s="293">
        <v>0</v>
      </c>
      <c r="H14" s="293">
        <v>20000</v>
      </c>
      <c r="I14" s="192" t="s">
        <v>1039</v>
      </c>
      <c r="J14" s="292" t="s">
        <v>2828</v>
      </c>
      <c r="K14" s="192" t="s">
        <v>60</v>
      </c>
      <c r="L14" s="292" t="s">
        <v>2864</v>
      </c>
      <c r="M14" s="134">
        <v>50000</v>
      </c>
      <c r="N14" s="235">
        <v>0</v>
      </c>
      <c r="O14" s="118">
        <v>10000</v>
      </c>
      <c r="P14" s="118">
        <v>10000</v>
      </c>
      <c r="Q14" t="s">
        <v>3279</v>
      </c>
    </row>
    <row r="15" spans="1:17" ht="17.45" customHeight="1">
      <c r="A15" s="292" t="s">
        <v>980</v>
      </c>
      <c r="B15" s="292" t="s">
        <v>3035</v>
      </c>
      <c r="C15" s="142" t="s">
        <v>981</v>
      </c>
      <c r="D15" s="292" t="s">
        <v>3036</v>
      </c>
      <c r="E15" s="293">
        <v>10000</v>
      </c>
      <c r="F15" s="293">
        <v>0</v>
      </c>
      <c r="G15" s="293">
        <v>0</v>
      </c>
      <c r="H15" s="293">
        <v>0</v>
      </c>
      <c r="I15" s="192" t="s">
        <v>1040</v>
      </c>
      <c r="J15" s="292" t="s">
        <v>2831</v>
      </c>
      <c r="K15" s="192" t="s">
        <v>66</v>
      </c>
      <c r="L15" s="292" t="s">
        <v>2867</v>
      </c>
      <c r="M15" s="134">
        <v>50000</v>
      </c>
      <c r="N15" s="235">
        <v>9322</v>
      </c>
      <c r="O15" s="118">
        <v>20000</v>
      </c>
      <c r="P15" s="118">
        <v>20000</v>
      </c>
      <c r="Q15" t="s">
        <v>3279</v>
      </c>
    </row>
    <row r="16" spans="1:17" ht="17.45" customHeight="1">
      <c r="A16" s="292" t="s">
        <v>982</v>
      </c>
      <c r="B16" s="292" t="s">
        <v>3035</v>
      </c>
      <c r="C16" s="142" t="s">
        <v>1439</v>
      </c>
      <c r="D16" s="292" t="s">
        <v>3036</v>
      </c>
      <c r="E16" s="293">
        <v>0</v>
      </c>
      <c r="F16" s="293">
        <v>0</v>
      </c>
      <c r="G16" s="293">
        <v>0</v>
      </c>
      <c r="H16" s="293">
        <v>0</v>
      </c>
      <c r="I16" s="192" t="s">
        <v>1041</v>
      </c>
      <c r="J16" s="292" t="s">
        <v>2834</v>
      </c>
      <c r="K16" s="192" t="s">
        <v>72</v>
      </c>
      <c r="L16" s="292" t="s">
        <v>2869</v>
      </c>
      <c r="M16" s="134">
        <v>10000</v>
      </c>
      <c r="N16" s="235">
        <v>0</v>
      </c>
      <c r="O16" s="118">
        <v>0</v>
      </c>
      <c r="P16" s="118">
        <v>0</v>
      </c>
      <c r="Q16" t="s">
        <v>3279</v>
      </c>
    </row>
    <row r="17" spans="1:17" ht="17.45" customHeight="1">
      <c r="A17" s="292" t="s">
        <v>983</v>
      </c>
      <c r="B17" s="292" t="s">
        <v>3035</v>
      </c>
      <c r="C17" s="142" t="s">
        <v>2629</v>
      </c>
      <c r="D17" s="292" t="s">
        <v>3036</v>
      </c>
      <c r="E17" s="293">
        <v>10000</v>
      </c>
      <c r="F17" s="293">
        <v>0</v>
      </c>
      <c r="G17" s="293">
        <v>0</v>
      </c>
      <c r="H17" s="293">
        <v>0</v>
      </c>
      <c r="I17" s="192" t="s">
        <v>1042</v>
      </c>
      <c r="J17" s="292" t="s">
        <v>3025</v>
      </c>
      <c r="K17" s="192" t="s">
        <v>544</v>
      </c>
      <c r="L17" s="292" t="s">
        <v>3026</v>
      </c>
      <c r="M17" s="134">
        <v>50000</v>
      </c>
      <c r="N17" s="235">
        <v>0</v>
      </c>
      <c r="O17" s="118">
        <v>10000</v>
      </c>
      <c r="P17" s="118">
        <v>2350000</v>
      </c>
      <c r="Q17" t="s">
        <v>3279</v>
      </c>
    </row>
    <row r="18" spans="1:17" ht="17.45" customHeight="1">
      <c r="A18" s="292" t="s">
        <v>984</v>
      </c>
      <c r="B18" s="292" t="s">
        <v>3035</v>
      </c>
      <c r="C18" s="142" t="s">
        <v>2630</v>
      </c>
      <c r="D18" s="292" t="s">
        <v>3036</v>
      </c>
      <c r="E18" s="293">
        <v>50000</v>
      </c>
      <c r="F18" s="293">
        <v>40800</v>
      </c>
      <c r="G18" s="293">
        <v>50000</v>
      </c>
      <c r="H18" s="293">
        <v>50000</v>
      </c>
      <c r="I18" s="192" t="s">
        <v>1043</v>
      </c>
      <c r="J18" s="292" t="s">
        <v>3039</v>
      </c>
      <c r="K18" s="192" t="s">
        <v>2722</v>
      </c>
      <c r="L18" s="292" t="s">
        <v>3040</v>
      </c>
      <c r="M18" s="134">
        <v>70000000</v>
      </c>
      <c r="N18" s="235">
        <v>351000</v>
      </c>
      <c r="O18" s="118">
        <v>500000</v>
      </c>
      <c r="P18" s="118">
        <v>500000</v>
      </c>
      <c r="Q18" t="s">
        <v>3279</v>
      </c>
    </row>
    <row r="19" spans="1:17" ht="17.45" customHeight="1">
      <c r="A19" s="299" t="s">
        <v>985</v>
      </c>
      <c r="B19" s="292" t="s">
        <v>3035</v>
      </c>
      <c r="C19" s="205" t="s">
        <v>2631</v>
      </c>
      <c r="D19" s="292" t="s">
        <v>3036</v>
      </c>
      <c r="E19" s="126">
        <v>60000</v>
      </c>
      <c r="F19" s="293">
        <v>46400</v>
      </c>
      <c r="G19" s="293">
        <v>60000</v>
      </c>
      <c r="H19" s="293">
        <v>80000</v>
      </c>
      <c r="I19" s="192" t="s">
        <v>1044</v>
      </c>
      <c r="J19" s="292" t="s">
        <v>2819</v>
      </c>
      <c r="K19" s="192" t="s">
        <v>2664</v>
      </c>
      <c r="L19" s="292" t="s">
        <v>2819</v>
      </c>
      <c r="M19" s="134">
        <v>0</v>
      </c>
      <c r="N19" s="235">
        <v>0</v>
      </c>
      <c r="O19" s="118">
        <v>0</v>
      </c>
      <c r="P19" s="118">
        <v>0</v>
      </c>
      <c r="Q19" t="s">
        <v>3279</v>
      </c>
    </row>
    <row r="20" spans="1:17" ht="25.9" customHeight="1">
      <c r="A20" s="122" t="s">
        <v>986</v>
      </c>
      <c r="B20" s="292" t="s">
        <v>3035</v>
      </c>
      <c r="C20" s="129" t="s">
        <v>2632</v>
      </c>
      <c r="D20" s="292" t="s">
        <v>3036</v>
      </c>
      <c r="E20" s="123">
        <v>10000</v>
      </c>
      <c r="F20" s="293">
        <v>4800</v>
      </c>
      <c r="G20" s="293">
        <v>10000</v>
      </c>
      <c r="H20" s="293">
        <v>10000</v>
      </c>
      <c r="I20" s="192" t="s">
        <v>1045</v>
      </c>
      <c r="J20" s="292" t="s">
        <v>2924</v>
      </c>
      <c r="K20" s="192" t="s">
        <v>180</v>
      </c>
      <c r="L20" s="292" t="s">
        <v>180</v>
      </c>
      <c r="M20" s="134">
        <v>0</v>
      </c>
      <c r="N20" s="235">
        <v>0</v>
      </c>
      <c r="O20" s="118">
        <v>0</v>
      </c>
      <c r="P20" s="118">
        <v>0</v>
      </c>
      <c r="Q20" t="s">
        <v>3279</v>
      </c>
    </row>
    <row r="21" spans="1:17" ht="28.15" customHeight="1">
      <c r="A21" s="122" t="s">
        <v>987</v>
      </c>
      <c r="B21" s="292" t="s">
        <v>3035</v>
      </c>
      <c r="C21" s="129" t="s">
        <v>2633</v>
      </c>
      <c r="D21" s="292" t="s">
        <v>3036</v>
      </c>
      <c r="E21" s="123">
        <v>170000</v>
      </c>
      <c r="F21" s="293">
        <v>72800</v>
      </c>
      <c r="G21" s="293">
        <v>100000</v>
      </c>
      <c r="H21" s="293">
        <v>100000</v>
      </c>
      <c r="I21" s="192" t="s">
        <v>1046</v>
      </c>
      <c r="J21" s="292" t="s">
        <v>3044</v>
      </c>
      <c r="K21" s="192" t="s">
        <v>94</v>
      </c>
      <c r="L21" s="292" t="s">
        <v>3045</v>
      </c>
      <c r="M21" s="134">
        <v>50000</v>
      </c>
      <c r="N21" s="235">
        <v>0</v>
      </c>
      <c r="O21" s="118">
        <v>10000</v>
      </c>
      <c r="P21" s="118">
        <v>10000</v>
      </c>
      <c r="Q21" t="s">
        <v>3279</v>
      </c>
    </row>
    <row r="22" spans="1:17" ht="18" customHeight="1">
      <c r="A22" s="121" t="s">
        <v>988</v>
      </c>
      <c r="B22" s="292" t="s">
        <v>3035</v>
      </c>
      <c r="C22" s="129" t="s">
        <v>2634</v>
      </c>
      <c r="D22" s="292" t="s">
        <v>3036</v>
      </c>
      <c r="E22" s="123">
        <v>400000</v>
      </c>
      <c r="F22" s="293">
        <v>126900</v>
      </c>
      <c r="G22" s="293">
        <v>150000</v>
      </c>
      <c r="H22" s="293">
        <v>180000</v>
      </c>
      <c r="I22" s="192" t="s">
        <v>1047</v>
      </c>
      <c r="J22" s="292" t="s">
        <v>2979</v>
      </c>
      <c r="K22" s="192" t="s">
        <v>389</v>
      </c>
      <c r="L22" s="292" t="s">
        <v>2980</v>
      </c>
      <c r="M22" s="134">
        <v>50000</v>
      </c>
      <c r="N22" s="235">
        <v>0</v>
      </c>
      <c r="O22" s="118">
        <v>10000</v>
      </c>
      <c r="P22" s="118">
        <v>10000</v>
      </c>
      <c r="Q22" t="s">
        <v>3279</v>
      </c>
    </row>
    <row r="23" spans="1:17" ht="18" customHeight="1">
      <c r="A23" s="121" t="s">
        <v>989</v>
      </c>
      <c r="B23" s="292" t="s">
        <v>3035</v>
      </c>
      <c r="C23" s="129" t="s">
        <v>990</v>
      </c>
      <c r="D23" s="292" t="s">
        <v>3036</v>
      </c>
      <c r="E23" s="123">
        <v>850000</v>
      </c>
      <c r="F23" s="293">
        <v>0</v>
      </c>
      <c r="G23" s="293">
        <v>0</v>
      </c>
      <c r="H23" s="293">
        <v>0</v>
      </c>
      <c r="I23" s="192" t="s">
        <v>1048</v>
      </c>
      <c r="J23" s="292" t="s">
        <v>2925</v>
      </c>
      <c r="K23" s="192" t="s">
        <v>182</v>
      </c>
      <c r="L23" s="292" t="s">
        <v>2926</v>
      </c>
      <c r="M23" s="134">
        <v>50000</v>
      </c>
      <c r="N23" s="235">
        <v>0</v>
      </c>
      <c r="O23" s="118">
        <v>10000</v>
      </c>
      <c r="P23" s="118">
        <v>10000</v>
      </c>
      <c r="Q23" t="s">
        <v>3279</v>
      </c>
    </row>
    <row r="24" spans="1:17" ht="18" customHeight="1">
      <c r="A24" s="121" t="s">
        <v>991</v>
      </c>
      <c r="B24" s="292" t="s">
        <v>3035</v>
      </c>
      <c r="C24" s="129" t="s">
        <v>992</v>
      </c>
      <c r="D24" s="292" t="s">
        <v>3036</v>
      </c>
      <c r="E24" s="123">
        <v>6300000</v>
      </c>
      <c r="F24" s="293">
        <v>6354000</v>
      </c>
      <c r="G24" s="293">
        <v>6500000</v>
      </c>
      <c r="H24" s="293">
        <v>7500000</v>
      </c>
      <c r="I24" s="192" t="s">
        <v>1049</v>
      </c>
      <c r="J24" s="292" t="s">
        <v>2927</v>
      </c>
      <c r="K24" s="192" t="s">
        <v>454</v>
      </c>
      <c r="L24" s="292" t="s">
        <v>2928</v>
      </c>
      <c r="M24" s="353">
        <v>3060000</v>
      </c>
      <c r="N24" s="235">
        <v>0</v>
      </c>
      <c r="O24" s="118">
        <v>100000</v>
      </c>
      <c r="P24" s="118">
        <v>2000000</v>
      </c>
      <c r="Q24" t="s">
        <v>3279</v>
      </c>
    </row>
    <row r="25" spans="1:17" ht="18" customHeight="1">
      <c r="A25" s="121" t="s">
        <v>993</v>
      </c>
      <c r="B25" s="292" t="s">
        <v>3035</v>
      </c>
      <c r="C25" s="129" t="s">
        <v>994</v>
      </c>
      <c r="D25" s="292" t="s">
        <v>3036</v>
      </c>
      <c r="E25" s="123">
        <v>5400000</v>
      </c>
      <c r="F25" s="293">
        <v>7428000</v>
      </c>
      <c r="G25" s="293">
        <v>8000000</v>
      </c>
      <c r="H25" s="293">
        <v>9000000</v>
      </c>
      <c r="I25" s="192" t="s">
        <v>1050</v>
      </c>
      <c r="J25" s="292" t="s">
        <v>2819</v>
      </c>
      <c r="K25" s="192" t="s">
        <v>96</v>
      </c>
      <c r="L25" s="292" t="s">
        <v>2819</v>
      </c>
      <c r="M25" s="134">
        <v>0</v>
      </c>
      <c r="N25" s="235">
        <v>0</v>
      </c>
      <c r="O25" s="118">
        <v>0</v>
      </c>
      <c r="P25" s="118">
        <v>0</v>
      </c>
      <c r="Q25" t="s">
        <v>3279</v>
      </c>
    </row>
    <row r="26" spans="1:17" ht="18" customHeight="1">
      <c r="A26" s="121" t="s">
        <v>995</v>
      </c>
      <c r="B26" s="292" t="s">
        <v>3035</v>
      </c>
      <c r="C26" s="192" t="s">
        <v>996</v>
      </c>
      <c r="D26" s="292" t="s">
        <v>3036</v>
      </c>
      <c r="E26" s="123">
        <v>12000000</v>
      </c>
      <c r="F26" s="293">
        <v>17532000</v>
      </c>
      <c r="G26" s="293">
        <v>18000000</v>
      </c>
      <c r="H26" s="293">
        <v>22500000</v>
      </c>
      <c r="I26" s="192" t="s">
        <v>1051</v>
      </c>
      <c r="J26" s="292" t="s">
        <v>2850</v>
      </c>
      <c r="K26" s="192" t="s">
        <v>968</v>
      </c>
      <c r="L26" s="292" t="s">
        <v>2879</v>
      </c>
      <c r="M26" s="134">
        <v>50000</v>
      </c>
      <c r="N26" s="235">
        <v>0</v>
      </c>
      <c r="O26" s="118">
        <v>0</v>
      </c>
      <c r="P26" s="118">
        <v>0</v>
      </c>
      <c r="Q26" t="s">
        <v>3279</v>
      </c>
    </row>
    <row r="27" spans="1:17" ht="18" customHeight="1">
      <c r="A27" s="121" t="s">
        <v>997</v>
      </c>
      <c r="B27" s="292" t="s">
        <v>3035</v>
      </c>
      <c r="C27" s="129" t="s">
        <v>998</v>
      </c>
      <c r="D27" s="292" t="s">
        <v>3036</v>
      </c>
      <c r="E27" s="123">
        <v>3087000</v>
      </c>
      <c r="F27" s="293">
        <v>36000</v>
      </c>
      <c r="G27" s="293">
        <v>50000</v>
      </c>
      <c r="H27" s="293">
        <v>50000</v>
      </c>
      <c r="I27" s="192" t="s">
        <v>1052</v>
      </c>
      <c r="J27" s="292" t="s">
        <v>3029</v>
      </c>
      <c r="K27" s="192" t="s">
        <v>861</v>
      </c>
      <c r="L27" s="292" t="s">
        <v>861</v>
      </c>
      <c r="M27" s="134">
        <v>0</v>
      </c>
      <c r="N27" s="235">
        <v>0</v>
      </c>
      <c r="O27" s="118">
        <v>0</v>
      </c>
      <c r="P27" s="118">
        <v>30000</v>
      </c>
      <c r="Q27" t="s">
        <v>3279</v>
      </c>
    </row>
    <row r="28" spans="1:17" ht="18" customHeight="1">
      <c r="A28" s="121" t="s">
        <v>999</v>
      </c>
      <c r="B28" s="292" t="s">
        <v>3035</v>
      </c>
      <c r="C28" s="129" t="s">
        <v>2290</v>
      </c>
      <c r="D28" s="292" t="s">
        <v>3036</v>
      </c>
      <c r="E28" s="123">
        <v>5000000</v>
      </c>
      <c r="F28" s="293">
        <v>234000</v>
      </c>
      <c r="G28" s="293">
        <v>250000</v>
      </c>
      <c r="H28" s="293">
        <v>250000</v>
      </c>
      <c r="I28" s="192" t="s">
        <v>1053</v>
      </c>
      <c r="J28" s="292" t="s">
        <v>2819</v>
      </c>
      <c r="K28" s="192" t="s">
        <v>1054</v>
      </c>
      <c r="L28" s="292" t="s">
        <v>2819</v>
      </c>
      <c r="M28" s="134">
        <v>0</v>
      </c>
      <c r="N28" s="235">
        <v>0</v>
      </c>
      <c r="O28" s="118">
        <v>0</v>
      </c>
      <c r="P28" s="118">
        <v>0</v>
      </c>
      <c r="Q28" t="s">
        <v>3279</v>
      </c>
    </row>
    <row r="29" spans="1:17" ht="18" customHeight="1">
      <c r="A29" s="121" t="s">
        <v>1000</v>
      </c>
      <c r="B29" s="292" t="s">
        <v>3035</v>
      </c>
      <c r="C29" s="129" t="s">
        <v>1001</v>
      </c>
      <c r="D29" s="292" t="s">
        <v>3036</v>
      </c>
      <c r="E29" s="123">
        <v>800000</v>
      </c>
      <c r="F29" s="293">
        <v>734700</v>
      </c>
      <c r="G29" s="293">
        <v>1000000</v>
      </c>
      <c r="H29" s="293">
        <v>1000000</v>
      </c>
      <c r="I29" s="192" t="s">
        <v>1055</v>
      </c>
      <c r="J29" s="292" t="s">
        <v>2845</v>
      </c>
      <c r="K29" s="192" t="s">
        <v>862</v>
      </c>
      <c r="L29" s="292" t="s">
        <v>2877</v>
      </c>
      <c r="M29" s="134">
        <v>150000</v>
      </c>
      <c r="N29" s="235">
        <v>0</v>
      </c>
      <c r="O29" s="118">
        <v>20000</v>
      </c>
      <c r="P29" s="118">
        <v>20000</v>
      </c>
      <c r="Q29" t="s">
        <v>3279</v>
      </c>
    </row>
    <row r="30" spans="1:17" ht="18" customHeight="1">
      <c r="A30" s="121" t="s">
        <v>1002</v>
      </c>
      <c r="B30" s="292" t="s">
        <v>3035</v>
      </c>
      <c r="C30" s="129" t="s">
        <v>1003</v>
      </c>
      <c r="D30" s="292" t="s">
        <v>3036</v>
      </c>
      <c r="E30" s="123">
        <v>250000</v>
      </c>
      <c r="F30" s="293">
        <v>17700</v>
      </c>
      <c r="G30" s="293">
        <v>50000</v>
      </c>
      <c r="H30" s="293">
        <v>0</v>
      </c>
      <c r="I30" s="192" t="s">
        <v>2757</v>
      </c>
      <c r="J30" s="292" t="s">
        <v>2823</v>
      </c>
      <c r="K30" s="192" t="s">
        <v>2706</v>
      </c>
      <c r="L30" s="292" t="s">
        <v>2859</v>
      </c>
      <c r="M30" s="134">
        <v>50000</v>
      </c>
      <c r="N30" s="235">
        <v>0</v>
      </c>
      <c r="O30" s="118">
        <v>10000</v>
      </c>
      <c r="P30" s="118">
        <v>50000</v>
      </c>
      <c r="Q30" t="s">
        <v>3279</v>
      </c>
    </row>
    <row r="31" spans="1:17" ht="18" customHeight="1">
      <c r="A31" s="121" t="s">
        <v>2491</v>
      </c>
      <c r="B31" s="292" t="s">
        <v>3035</v>
      </c>
      <c r="C31" s="129" t="s">
        <v>2492</v>
      </c>
      <c r="D31" s="292" t="s">
        <v>3036</v>
      </c>
      <c r="E31" s="123">
        <v>40000</v>
      </c>
      <c r="F31" s="293">
        <v>0</v>
      </c>
      <c r="G31" s="293">
        <v>0</v>
      </c>
      <c r="H31" s="293">
        <v>0</v>
      </c>
      <c r="I31" s="192" t="s">
        <v>2758</v>
      </c>
      <c r="J31" s="292" t="s">
        <v>2838</v>
      </c>
      <c r="K31" s="192" t="s">
        <v>2707</v>
      </c>
      <c r="L31" s="292" t="s">
        <v>2872</v>
      </c>
      <c r="M31" s="134">
        <v>100000</v>
      </c>
      <c r="N31" s="235">
        <v>0</v>
      </c>
      <c r="O31" s="118">
        <v>10000</v>
      </c>
      <c r="P31" s="118">
        <v>50000</v>
      </c>
      <c r="Q31" t="s">
        <v>3279</v>
      </c>
    </row>
    <row r="32" spans="1:17" ht="18" customHeight="1">
      <c r="A32" s="121" t="s">
        <v>1004</v>
      </c>
      <c r="B32" s="292" t="s">
        <v>3035</v>
      </c>
      <c r="C32" s="129" t="s">
        <v>1005</v>
      </c>
      <c r="D32" s="292" t="s">
        <v>3036</v>
      </c>
      <c r="E32" s="123">
        <v>10000</v>
      </c>
      <c r="F32" s="293">
        <v>0</v>
      </c>
      <c r="G32" s="293">
        <v>0</v>
      </c>
      <c r="H32" s="293">
        <v>110000</v>
      </c>
      <c r="I32" s="302" t="s">
        <v>111</v>
      </c>
      <c r="J32" s="302"/>
      <c r="K32" s="303" t="s">
        <v>112</v>
      </c>
      <c r="L32" s="303"/>
      <c r="M32" s="239">
        <f>SUM(M9:M31)</f>
        <v>92370000</v>
      </c>
      <c r="N32" s="239">
        <f t="shared" ref="N32:P32" si="0">SUM(N9:N31)</f>
        <v>7159481</v>
      </c>
      <c r="O32" s="239">
        <f t="shared" si="0"/>
        <v>10770000</v>
      </c>
      <c r="P32" s="239">
        <f t="shared" si="0"/>
        <v>22120000</v>
      </c>
    </row>
    <row r="33" spans="1:17" ht="18" customHeight="1">
      <c r="A33" s="121" t="s">
        <v>1006</v>
      </c>
      <c r="B33" s="292" t="s">
        <v>3035</v>
      </c>
      <c r="C33" s="129" t="s">
        <v>1007</v>
      </c>
      <c r="D33" s="292" t="s">
        <v>3036</v>
      </c>
      <c r="E33" s="123">
        <v>90000</v>
      </c>
      <c r="F33" s="293">
        <v>0</v>
      </c>
      <c r="G33" s="293">
        <v>0</v>
      </c>
      <c r="H33" s="293">
        <v>0</v>
      </c>
      <c r="I33" s="156"/>
      <c r="J33" s="156"/>
      <c r="K33" s="33"/>
      <c r="L33" s="33"/>
      <c r="M33" s="312"/>
      <c r="N33" s="32"/>
      <c r="O33" s="32"/>
      <c r="P33" s="32"/>
    </row>
    <row r="34" spans="1:17" ht="18" customHeight="1">
      <c r="A34" s="121" t="s">
        <v>1008</v>
      </c>
      <c r="B34" s="292" t="s">
        <v>3035</v>
      </c>
      <c r="C34" s="129" t="s">
        <v>1009</v>
      </c>
      <c r="D34" s="292" t="s">
        <v>3036</v>
      </c>
      <c r="E34" s="123">
        <v>160000</v>
      </c>
      <c r="F34" s="293">
        <v>162000</v>
      </c>
      <c r="G34" s="293">
        <v>170000</v>
      </c>
      <c r="H34" s="293">
        <v>200000</v>
      </c>
      <c r="I34" s="156"/>
      <c r="J34" s="156"/>
      <c r="K34" s="33"/>
      <c r="L34" s="33"/>
      <c r="M34" s="312"/>
      <c r="N34" s="235"/>
      <c r="O34" s="235"/>
      <c r="P34" s="235"/>
    </row>
    <row r="35" spans="1:17" ht="18" customHeight="1">
      <c r="A35" s="121" t="s">
        <v>1010</v>
      </c>
      <c r="B35" s="292" t="s">
        <v>3035</v>
      </c>
      <c r="C35" s="129" t="s">
        <v>1011</v>
      </c>
      <c r="D35" s="292" t="s">
        <v>3036</v>
      </c>
      <c r="E35" s="123">
        <v>1100000</v>
      </c>
      <c r="F35" s="293">
        <v>915000</v>
      </c>
      <c r="G35" s="293">
        <v>1000000</v>
      </c>
      <c r="H35" s="293">
        <v>1300000</v>
      </c>
      <c r="I35" s="156"/>
      <c r="J35" s="156"/>
      <c r="K35" s="33"/>
      <c r="L35" s="33"/>
      <c r="M35" s="312"/>
      <c r="N35" s="32"/>
      <c r="O35" s="32"/>
      <c r="P35" s="32"/>
    </row>
    <row r="36" spans="1:17" ht="18" customHeight="1">
      <c r="A36" s="121" t="s">
        <v>1012</v>
      </c>
      <c r="B36" s="292" t="s">
        <v>3035</v>
      </c>
      <c r="C36" s="129" t="s">
        <v>1013</v>
      </c>
      <c r="D36" s="292" t="s">
        <v>3036</v>
      </c>
      <c r="E36" s="123">
        <v>2000000</v>
      </c>
      <c r="F36" s="293">
        <v>1575000</v>
      </c>
      <c r="G36" s="293">
        <v>1800000</v>
      </c>
      <c r="H36" s="293">
        <v>2000000</v>
      </c>
      <c r="I36" s="156"/>
      <c r="J36" s="156"/>
      <c r="K36" s="122"/>
      <c r="L36" s="122"/>
      <c r="M36" s="134"/>
      <c r="N36" s="118"/>
      <c r="O36" s="118"/>
      <c r="P36" s="119"/>
    </row>
    <row r="37" spans="1:17" ht="18" customHeight="1">
      <c r="A37" s="121" t="s">
        <v>2493</v>
      </c>
      <c r="B37" s="292" t="s">
        <v>3035</v>
      </c>
      <c r="C37" s="129" t="s">
        <v>2494</v>
      </c>
      <c r="D37" s="292" t="s">
        <v>3036</v>
      </c>
      <c r="E37" s="123">
        <v>0</v>
      </c>
      <c r="F37" s="293">
        <v>0</v>
      </c>
      <c r="G37" s="293">
        <v>0</v>
      </c>
      <c r="H37" s="293">
        <v>0</v>
      </c>
      <c r="I37" s="397"/>
      <c r="J37" s="397"/>
      <c r="K37" s="86"/>
      <c r="L37" s="86"/>
      <c r="M37" s="86"/>
      <c r="N37" s="16"/>
      <c r="O37" s="16"/>
      <c r="P37" s="229"/>
    </row>
    <row r="38" spans="1:17" ht="18" customHeight="1">
      <c r="A38" s="121" t="s">
        <v>1014</v>
      </c>
      <c r="B38" s="292" t="s">
        <v>3035</v>
      </c>
      <c r="C38" s="129" t="s">
        <v>1015</v>
      </c>
      <c r="D38" s="292" t="s">
        <v>3036</v>
      </c>
      <c r="E38" s="123">
        <v>0</v>
      </c>
      <c r="F38" s="293">
        <v>0</v>
      </c>
      <c r="G38" s="293">
        <v>0</v>
      </c>
      <c r="H38" s="293">
        <v>0</v>
      </c>
      <c r="I38" s="397"/>
      <c r="J38" s="397"/>
      <c r="K38" s="86"/>
      <c r="L38" s="86"/>
      <c r="M38" s="86"/>
      <c r="N38" s="16"/>
      <c r="O38" s="16"/>
      <c r="P38" s="16"/>
    </row>
    <row r="39" spans="1:17" ht="18" customHeight="1">
      <c r="A39" s="121" t="s">
        <v>1016</v>
      </c>
      <c r="B39" s="292" t="s">
        <v>3035</v>
      </c>
      <c r="C39" s="129" t="s">
        <v>1017</v>
      </c>
      <c r="D39" s="292" t="s">
        <v>3036</v>
      </c>
      <c r="E39" s="123">
        <v>0</v>
      </c>
      <c r="F39" s="293">
        <v>0</v>
      </c>
      <c r="G39" s="293">
        <v>0</v>
      </c>
      <c r="H39" s="293">
        <v>0</v>
      </c>
      <c r="I39" s="397"/>
      <c r="J39" s="397"/>
      <c r="K39" s="86"/>
      <c r="L39" s="86"/>
      <c r="M39" s="86"/>
      <c r="N39" s="16"/>
      <c r="O39" s="16"/>
      <c r="P39" s="16"/>
    </row>
    <row r="40" spans="1:17" ht="17.45" customHeight="1">
      <c r="A40" s="246" t="s">
        <v>1018</v>
      </c>
      <c r="B40" s="292" t="s">
        <v>3035</v>
      </c>
      <c r="C40" s="250" t="s">
        <v>1019</v>
      </c>
      <c r="D40" s="292" t="s">
        <v>3036</v>
      </c>
      <c r="E40" s="123">
        <v>0</v>
      </c>
      <c r="F40" s="293">
        <v>0</v>
      </c>
      <c r="G40" s="293">
        <v>0</v>
      </c>
      <c r="H40" s="293">
        <v>0</v>
      </c>
      <c r="I40" s="68"/>
      <c r="J40" s="68"/>
      <c r="K40" s="90"/>
      <c r="L40" s="90"/>
      <c r="M40" s="90"/>
      <c r="N40" s="90"/>
      <c r="O40" s="90"/>
      <c r="P40" s="16"/>
    </row>
    <row r="41" spans="1:17" s="3" customFormat="1" ht="36">
      <c r="A41" s="121" t="s">
        <v>1020</v>
      </c>
      <c r="B41" s="292" t="s">
        <v>2798</v>
      </c>
      <c r="C41" s="129" t="s">
        <v>1021</v>
      </c>
      <c r="D41" s="292" t="s">
        <v>12</v>
      </c>
      <c r="E41" s="123">
        <v>0</v>
      </c>
      <c r="F41" s="293">
        <v>0</v>
      </c>
      <c r="G41" s="293">
        <v>0</v>
      </c>
      <c r="H41" s="293">
        <v>10000</v>
      </c>
      <c r="I41" s="201"/>
      <c r="J41" s="201"/>
      <c r="K41" s="122"/>
      <c r="L41" s="122"/>
      <c r="M41" s="134"/>
      <c r="N41" s="118"/>
      <c r="O41" s="118"/>
      <c r="P41" s="119"/>
      <c r="Q41" s="39"/>
    </row>
    <row r="42" spans="1:17" s="3" customFormat="1" ht="24">
      <c r="A42" s="299" t="s">
        <v>1022</v>
      </c>
      <c r="B42" s="292" t="s">
        <v>3035</v>
      </c>
      <c r="C42" s="129" t="s">
        <v>1023</v>
      </c>
      <c r="D42" s="292" t="s">
        <v>3036</v>
      </c>
      <c r="E42" s="123">
        <v>10000</v>
      </c>
      <c r="F42" s="293">
        <v>0</v>
      </c>
      <c r="G42" s="293">
        <v>0</v>
      </c>
      <c r="H42" s="293">
        <v>770000</v>
      </c>
      <c r="I42" s="305"/>
      <c r="J42" s="305"/>
      <c r="K42" s="33"/>
      <c r="L42" s="33"/>
      <c r="M42" s="312"/>
      <c r="N42" s="32"/>
      <c r="O42" s="32"/>
      <c r="P42" s="32"/>
    </row>
    <row r="43" spans="1:17" s="3" customFormat="1" ht="24">
      <c r="A43" s="121" t="s">
        <v>1024</v>
      </c>
      <c r="B43" s="292" t="s">
        <v>3035</v>
      </c>
      <c r="C43" s="129" t="s">
        <v>2635</v>
      </c>
      <c r="D43" s="292" t="s">
        <v>3036</v>
      </c>
      <c r="E43" s="123">
        <v>31800000</v>
      </c>
      <c r="F43" s="293">
        <v>29754000</v>
      </c>
      <c r="G43" s="293">
        <v>31000000</v>
      </c>
      <c r="H43" s="293">
        <v>40000000</v>
      </c>
      <c r="I43" s="201"/>
      <c r="J43" s="201"/>
      <c r="K43" s="89"/>
      <c r="L43" s="89"/>
      <c r="M43" s="318"/>
      <c r="N43" s="90"/>
      <c r="O43" s="90"/>
      <c r="P43" s="90"/>
    </row>
    <row r="44" spans="1:17" s="3" customFormat="1" ht="22.9" customHeight="1">
      <c r="A44" s="121" t="s">
        <v>1025</v>
      </c>
      <c r="B44" s="292" t="s">
        <v>3035</v>
      </c>
      <c r="C44" s="129" t="s">
        <v>1026</v>
      </c>
      <c r="D44" s="292" t="s">
        <v>3036</v>
      </c>
      <c r="E44" s="123">
        <v>11100000</v>
      </c>
      <c r="F44" s="293">
        <v>43560000</v>
      </c>
      <c r="G44" s="293">
        <v>47000000</v>
      </c>
      <c r="H44" s="293">
        <v>50000000</v>
      </c>
      <c r="I44" s="121"/>
      <c r="J44" s="121"/>
      <c r="K44" s="122"/>
      <c r="L44" s="122"/>
      <c r="M44" s="134"/>
      <c r="N44" s="127"/>
      <c r="O44" s="134"/>
      <c r="P44" s="127"/>
    </row>
    <row r="45" spans="1:17" s="3" customFormat="1" ht="24">
      <c r="A45" s="121" t="s">
        <v>1027</v>
      </c>
      <c r="B45" s="292" t="s">
        <v>3035</v>
      </c>
      <c r="C45" s="129" t="s">
        <v>2636</v>
      </c>
      <c r="D45" s="292" t="s">
        <v>3036</v>
      </c>
      <c r="E45" s="123">
        <v>250000</v>
      </c>
      <c r="F45" s="293">
        <v>581000</v>
      </c>
      <c r="G45" s="293">
        <v>800000</v>
      </c>
      <c r="H45" s="293">
        <v>1470000</v>
      </c>
      <c r="I45" s="121"/>
      <c r="J45" s="121"/>
      <c r="K45" s="122"/>
      <c r="L45" s="122"/>
      <c r="M45" s="134"/>
      <c r="N45" s="127"/>
      <c r="O45" s="134"/>
      <c r="P45" s="127"/>
    </row>
    <row r="46" spans="1:17" s="3" customFormat="1" ht="24">
      <c r="A46" s="121" t="s">
        <v>1028</v>
      </c>
      <c r="B46" s="292" t="s">
        <v>3035</v>
      </c>
      <c r="C46" s="129" t="s">
        <v>1029</v>
      </c>
      <c r="D46" s="292" t="s">
        <v>3036</v>
      </c>
      <c r="E46" s="123">
        <v>0</v>
      </c>
      <c r="F46" s="293">
        <v>0</v>
      </c>
      <c r="G46" s="293">
        <v>0</v>
      </c>
      <c r="H46" s="293">
        <v>120000</v>
      </c>
      <c r="I46" s="121"/>
      <c r="J46" s="121"/>
      <c r="K46" s="122"/>
      <c r="L46" s="122"/>
      <c r="M46" s="134"/>
      <c r="N46" s="127"/>
      <c r="O46" s="134"/>
      <c r="P46" s="127"/>
    </row>
    <row r="47" spans="1:17" s="3" customFormat="1" ht="17.45" customHeight="1">
      <c r="A47" s="121" t="s">
        <v>1030</v>
      </c>
      <c r="B47" s="292" t="s">
        <v>3035</v>
      </c>
      <c r="C47" s="129" t="s">
        <v>1031</v>
      </c>
      <c r="D47" s="292" t="s">
        <v>3036</v>
      </c>
      <c r="E47" s="123">
        <v>0</v>
      </c>
      <c r="F47" s="293">
        <v>0</v>
      </c>
      <c r="G47" s="293">
        <v>0</v>
      </c>
      <c r="H47" s="293">
        <v>0</v>
      </c>
      <c r="I47" s="116"/>
      <c r="J47" s="116"/>
      <c r="K47" s="122"/>
      <c r="L47" s="122"/>
      <c r="M47" s="134"/>
      <c r="N47" s="127"/>
      <c r="O47" s="134"/>
      <c r="P47" s="127"/>
    </row>
    <row r="48" spans="1:17" s="3" customFormat="1" ht="16.899999999999999" customHeight="1">
      <c r="A48" s="663" t="s">
        <v>2531</v>
      </c>
      <c r="B48" s="292" t="s">
        <v>3035</v>
      </c>
      <c r="C48" s="129" t="s">
        <v>2113</v>
      </c>
      <c r="D48" s="292" t="s">
        <v>3036</v>
      </c>
      <c r="E48" s="123">
        <v>200000</v>
      </c>
      <c r="F48" s="293">
        <v>49150</v>
      </c>
      <c r="G48" s="293">
        <v>80000</v>
      </c>
      <c r="H48" s="293">
        <v>100000</v>
      </c>
      <c r="I48" s="116"/>
      <c r="J48" s="116"/>
      <c r="K48" s="122"/>
      <c r="L48" s="122"/>
      <c r="M48" s="134"/>
      <c r="N48" s="127"/>
      <c r="O48" s="134"/>
      <c r="P48" s="127"/>
    </row>
    <row r="49" spans="1:16" s="3" customFormat="1" ht="15" customHeight="1">
      <c r="A49" s="663" t="s">
        <v>2532</v>
      </c>
      <c r="B49" s="292" t="s">
        <v>3035</v>
      </c>
      <c r="C49" s="129" t="s">
        <v>2114</v>
      </c>
      <c r="D49" s="292" t="s">
        <v>3036</v>
      </c>
      <c r="E49" s="123">
        <v>20000</v>
      </c>
      <c r="F49" s="293">
        <v>285000</v>
      </c>
      <c r="G49" s="293">
        <v>300000</v>
      </c>
      <c r="H49" s="293">
        <v>320000</v>
      </c>
      <c r="I49" s="116"/>
      <c r="J49" s="116"/>
      <c r="K49" s="122"/>
      <c r="L49" s="122"/>
      <c r="M49" s="134"/>
      <c r="N49" s="127"/>
      <c r="O49" s="134"/>
      <c r="P49" s="135"/>
    </row>
    <row r="50" spans="1:16" s="3" customFormat="1" ht="17.45" customHeight="1">
      <c r="A50" s="292" t="s">
        <v>2695</v>
      </c>
      <c r="B50" s="292" t="s">
        <v>3035</v>
      </c>
      <c r="C50" s="142" t="s">
        <v>2627</v>
      </c>
      <c r="D50" s="292" t="s">
        <v>3036</v>
      </c>
      <c r="E50" s="293">
        <v>330000</v>
      </c>
      <c r="F50" s="293">
        <v>0</v>
      </c>
      <c r="G50" s="293">
        <v>0</v>
      </c>
      <c r="H50" s="293">
        <v>0</v>
      </c>
      <c r="I50" s="122"/>
      <c r="J50" s="122"/>
      <c r="K50" s="129"/>
      <c r="L50" s="129"/>
      <c r="M50" s="134"/>
      <c r="N50" s="123"/>
      <c r="O50" s="118"/>
      <c r="P50" s="123"/>
    </row>
    <row r="51" spans="1:16" s="3" customFormat="1" ht="24">
      <c r="A51" s="664" t="s">
        <v>3301</v>
      </c>
      <c r="B51" s="292" t="s">
        <v>3035</v>
      </c>
      <c r="C51" s="326" t="s">
        <v>3247</v>
      </c>
      <c r="D51" s="292" t="s">
        <v>3036</v>
      </c>
      <c r="E51" s="142">
        <v>0</v>
      </c>
      <c r="F51" s="142">
        <v>0</v>
      </c>
      <c r="G51" s="293">
        <v>0</v>
      </c>
      <c r="H51" s="293">
        <v>280000</v>
      </c>
      <c r="I51" s="439"/>
      <c r="J51" s="439"/>
      <c r="K51" s="129"/>
      <c r="L51" s="129"/>
      <c r="M51" s="134"/>
      <c r="N51" s="123"/>
      <c r="O51" s="118"/>
      <c r="P51" s="123"/>
    </row>
    <row r="52" spans="1:16" s="3" customFormat="1" ht="24">
      <c r="A52" s="664" t="s">
        <v>3302</v>
      </c>
      <c r="B52" s="292" t="s">
        <v>3035</v>
      </c>
      <c r="C52" s="326" t="s">
        <v>3248</v>
      </c>
      <c r="D52" s="292" t="s">
        <v>3036</v>
      </c>
      <c r="E52" s="142">
        <v>0</v>
      </c>
      <c r="F52" s="142">
        <v>0</v>
      </c>
      <c r="G52" s="293">
        <v>0</v>
      </c>
      <c r="H52" s="293">
        <v>280000</v>
      </c>
      <c r="I52" s="439"/>
      <c r="J52" s="439"/>
      <c r="K52" s="129"/>
      <c r="L52" s="129"/>
      <c r="M52" s="134"/>
      <c r="N52" s="123"/>
      <c r="O52" s="118"/>
      <c r="P52" s="123"/>
    </row>
    <row r="53" spans="1:16" s="3" customFormat="1" ht="15">
      <c r="A53" s="664"/>
      <c r="B53" s="292"/>
      <c r="C53" s="326"/>
      <c r="D53" s="292"/>
      <c r="E53" s="142"/>
      <c r="F53" s="142"/>
      <c r="G53" s="293"/>
      <c r="H53" s="293"/>
      <c r="I53" s="423"/>
      <c r="J53" s="423"/>
      <c r="K53" s="41"/>
      <c r="L53" s="41"/>
      <c r="M53" s="138"/>
      <c r="N53" s="167"/>
      <c r="O53" s="167"/>
      <c r="P53" s="167"/>
    </row>
    <row r="54" spans="1:16" s="3" customFormat="1" ht="15">
      <c r="A54" s="664"/>
      <c r="B54" s="292"/>
      <c r="C54" s="326"/>
      <c r="D54" s="292"/>
      <c r="E54" s="142"/>
      <c r="F54" s="142"/>
      <c r="G54" s="293"/>
      <c r="H54" s="293"/>
      <c r="I54" s="423"/>
      <c r="J54" s="423"/>
      <c r="K54" s="41"/>
      <c r="L54" s="41"/>
      <c r="M54" s="138"/>
      <c r="N54" s="167"/>
      <c r="O54" s="167"/>
      <c r="P54" s="167"/>
    </row>
    <row r="55" spans="1:16" s="3" customFormat="1" ht="15">
      <c r="A55" s="662"/>
      <c r="B55" s="662"/>
      <c r="C55" s="665"/>
      <c r="D55" s="665"/>
      <c r="E55" s="142"/>
      <c r="F55" s="142"/>
      <c r="G55" s="293"/>
      <c r="H55" s="293"/>
      <c r="I55" s="201"/>
      <c r="J55" s="201"/>
      <c r="K55" s="33"/>
      <c r="L55" s="33"/>
      <c r="M55" s="312"/>
      <c r="N55" s="32"/>
      <c r="O55" s="32"/>
      <c r="P55" s="32"/>
    </row>
    <row r="56" spans="1:16" s="3" customFormat="1" ht="15">
      <c r="A56" s="662"/>
      <c r="B56" s="666"/>
      <c r="C56" s="667"/>
      <c r="D56" s="665"/>
      <c r="E56" s="142"/>
      <c r="F56" s="142"/>
      <c r="G56" s="293"/>
      <c r="H56" s="293"/>
      <c r="I56" s="201"/>
      <c r="J56" s="201"/>
      <c r="K56" s="33"/>
      <c r="L56" s="33"/>
      <c r="M56" s="312"/>
      <c r="N56" s="32"/>
      <c r="O56" s="32"/>
      <c r="P56" s="32"/>
    </row>
    <row r="57" spans="1:16" s="3" customFormat="1" ht="15">
      <c r="A57" s="160"/>
      <c r="B57" s="160"/>
      <c r="C57" s="33"/>
      <c r="D57" s="33"/>
      <c r="E57" s="33"/>
      <c r="G57" s="123"/>
      <c r="H57" s="123"/>
      <c r="I57" s="201"/>
      <c r="J57" s="201"/>
      <c r="K57" s="33"/>
      <c r="L57" s="33"/>
      <c r="M57" s="312"/>
      <c r="N57" s="32"/>
      <c r="O57" s="32"/>
      <c r="P57" s="32"/>
    </row>
    <row r="58" spans="1:16" s="3" customFormat="1" ht="15">
      <c r="A58" s="160"/>
      <c r="B58" s="160"/>
      <c r="C58" s="33"/>
      <c r="D58" s="33"/>
      <c r="E58" s="33"/>
      <c r="F58" s="123"/>
      <c r="G58" s="123"/>
      <c r="H58" s="123"/>
      <c r="I58" s="201"/>
      <c r="J58" s="201"/>
      <c r="K58" s="33"/>
      <c r="L58" s="33"/>
      <c r="M58" s="312"/>
      <c r="N58" s="32"/>
      <c r="O58" s="32"/>
      <c r="P58" s="32"/>
    </row>
    <row r="59" spans="1:16" s="3" customFormat="1" ht="15">
      <c r="A59" s="160"/>
      <c r="B59" s="160"/>
      <c r="C59" s="33"/>
      <c r="D59" s="33"/>
      <c r="E59" s="33"/>
      <c r="F59" s="123"/>
      <c r="G59" s="123"/>
      <c r="H59" s="123"/>
      <c r="I59" s="201"/>
      <c r="J59" s="201"/>
      <c r="K59" s="33"/>
      <c r="L59" s="33"/>
      <c r="M59" s="312"/>
      <c r="N59" s="32"/>
      <c r="O59" s="32"/>
      <c r="P59" s="32"/>
    </row>
    <row r="60" spans="1:16" s="3" customFormat="1" ht="15">
      <c r="A60" s="160"/>
      <c r="B60" s="160"/>
      <c r="C60" s="33"/>
      <c r="D60" s="33"/>
      <c r="E60" s="33"/>
      <c r="F60" s="123"/>
      <c r="G60" s="123"/>
      <c r="H60" s="123"/>
      <c r="I60" s="201"/>
      <c r="J60" s="201"/>
      <c r="K60" s="33"/>
      <c r="L60" s="33"/>
      <c r="M60" s="312"/>
      <c r="N60" s="32"/>
      <c r="O60" s="32"/>
      <c r="P60" s="32"/>
    </row>
    <row r="61" spans="1:16" s="3" customFormat="1" ht="15">
      <c r="A61" s="160"/>
      <c r="B61" s="160"/>
      <c r="C61" s="33"/>
      <c r="D61" s="33"/>
      <c r="E61" s="33"/>
      <c r="F61" s="123"/>
      <c r="G61" s="123"/>
      <c r="H61" s="123"/>
      <c r="I61" s="201"/>
      <c r="J61" s="201"/>
      <c r="K61" s="33"/>
      <c r="L61" s="33"/>
      <c r="M61" s="312"/>
      <c r="N61" s="32"/>
      <c r="O61" s="32"/>
      <c r="P61" s="32"/>
    </row>
    <row r="62" spans="1:16" s="3" customFormat="1" ht="15">
      <c r="A62" s="160"/>
      <c r="B62" s="160"/>
      <c r="C62" s="33"/>
      <c r="D62" s="33"/>
      <c r="E62" s="33"/>
      <c r="F62" s="123"/>
      <c r="G62" s="123"/>
      <c r="H62" s="123"/>
      <c r="I62" s="201"/>
      <c r="J62" s="201"/>
      <c r="K62" s="33"/>
      <c r="L62" s="33"/>
      <c r="M62" s="312"/>
      <c r="N62" s="32"/>
      <c r="O62" s="32"/>
      <c r="P62" s="32"/>
    </row>
    <row r="63" spans="1:16" s="3" customFormat="1" ht="15">
      <c r="A63" s="160"/>
      <c r="B63" s="160"/>
      <c r="C63" s="33"/>
      <c r="D63" s="33"/>
      <c r="E63" s="33"/>
      <c r="F63" s="123"/>
      <c r="G63" s="123"/>
      <c r="H63" s="123"/>
      <c r="I63" s="201"/>
      <c r="J63" s="201"/>
      <c r="K63" s="33"/>
      <c r="L63" s="33"/>
      <c r="M63" s="312"/>
      <c r="N63" s="32"/>
      <c r="O63" s="32"/>
      <c r="P63" s="32"/>
    </row>
    <row r="64" spans="1:16" s="3" customFormat="1" ht="15">
      <c r="A64" s="160"/>
      <c r="B64" s="160"/>
      <c r="C64" s="33"/>
      <c r="D64" s="33"/>
      <c r="E64" s="33"/>
      <c r="F64" s="123"/>
      <c r="G64" s="123"/>
      <c r="H64" s="123"/>
      <c r="I64" s="201"/>
      <c r="J64" s="201"/>
      <c r="K64" s="33"/>
      <c r="L64" s="33"/>
      <c r="M64" s="312"/>
      <c r="N64" s="32"/>
      <c r="O64" s="32"/>
      <c r="P64" s="32"/>
    </row>
    <row r="65" spans="1:16" s="3" customFormat="1" ht="15">
      <c r="A65" s="160"/>
      <c r="B65" s="160"/>
      <c r="C65" s="33"/>
      <c r="D65" s="33"/>
      <c r="E65" s="33"/>
      <c r="F65" s="123"/>
      <c r="G65" s="123"/>
      <c r="H65" s="123"/>
      <c r="I65" s="201"/>
      <c r="J65" s="201"/>
      <c r="K65" s="33"/>
      <c r="L65" s="33"/>
      <c r="M65" s="312"/>
      <c r="N65" s="32"/>
      <c r="O65" s="32"/>
      <c r="P65" s="32"/>
    </row>
    <row r="66" spans="1:16" s="3" customFormat="1" ht="15">
      <c r="A66" s="160"/>
      <c r="B66" s="160"/>
      <c r="C66" s="33"/>
      <c r="D66" s="33"/>
      <c r="E66" s="33"/>
      <c r="F66" s="123"/>
      <c r="G66" s="123"/>
      <c r="H66" s="123"/>
      <c r="I66" s="201"/>
      <c r="J66" s="201"/>
      <c r="K66" s="33"/>
      <c r="L66" s="33"/>
      <c r="M66" s="312"/>
      <c r="N66" s="32"/>
      <c r="O66" s="32"/>
      <c r="P66" s="32"/>
    </row>
    <row r="67" spans="1:16" s="3" customFormat="1" ht="15">
      <c r="A67" s="160"/>
      <c r="B67" s="160"/>
      <c r="C67" s="33"/>
      <c r="D67" s="33"/>
      <c r="E67" s="33"/>
      <c r="F67" s="123"/>
      <c r="G67" s="123"/>
      <c r="H67" s="123"/>
      <c r="I67" s="201"/>
      <c r="J67" s="201"/>
      <c r="K67" s="33"/>
      <c r="L67" s="33"/>
      <c r="M67" s="312"/>
      <c r="N67" s="32"/>
      <c r="O67" s="32"/>
      <c r="P67" s="32"/>
    </row>
    <row r="68" spans="1:16" s="3" customFormat="1" ht="15">
      <c r="A68" s="160"/>
      <c r="B68" s="160"/>
      <c r="C68" s="33"/>
      <c r="D68" s="33"/>
      <c r="E68" s="33"/>
      <c r="F68" s="123"/>
      <c r="G68" s="123"/>
      <c r="H68" s="123"/>
      <c r="I68" s="201"/>
      <c r="J68" s="201"/>
      <c r="K68" s="33"/>
      <c r="L68" s="33"/>
      <c r="M68" s="312"/>
      <c r="N68" s="32"/>
      <c r="O68" s="32"/>
      <c r="P68" s="32"/>
    </row>
    <row r="69" spans="1:16" s="3" customFormat="1" ht="15">
      <c r="A69" s="160"/>
      <c r="B69" s="160"/>
      <c r="C69" s="33"/>
      <c r="D69" s="33"/>
      <c r="E69" s="33"/>
      <c r="F69" s="123"/>
      <c r="G69" s="123"/>
      <c r="H69" s="123"/>
      <c r="I69" s="201"/>
      <c r="J69" s="201"/>
      <c r="K69" s="33"/>
      <c r="L69" s="33"/>
      <c r="M69" s="312"/>
      <c r="N69" s="32"/>
      <c r="O69" s="32"/>
      <c r="P69" s="32"/>
    </row>
    <row r="70" spans="1:16" s="3" customFormat="1" ht="15">
      <c r="A70" s="160"/>
      <c r="B70" s="160"/>
      <c r="C70" s="33"/>
      <c r="D70" s="33"/>
      <c r="E70" s="33"/>
      <c r="F70" s="123"/>
      <c r="G70" s="123"/>
      <c r="H70" s="123"/>
      <c r="I70" s="201"/>
      <c r="J70" s="201"/>
      <c r="K70" s="33"/>
      <c r="L70" s="33"/>
      <c r="M70" s="312"/>
      <c r="N70" s="32"/>
      <c r="O70" s="32"/>
      <c r="P70" s="32"/>
    </row>
    <row r="71" spans="1:16" s="3" customFormat="1" ht="15">
      <c r="A71" s="160"/>
      <c r="B71" s="160"/>
      <c r="C71" s="33"/>
      <c r="D71" s="33"/>
      <c r="E71" s="33"/>
      <c r="F71" s="123"/>
      <c r="G71" s="123"/>
      <c r="H71" s="123"/>
      <c r="I71" s="201"/>
      <c r="J71" s="201"/>
      <c r="K71" s="33"/>
      <c r="L71" s="33"/>
      <c r="M71" s="312"/>
      <c r="N71" s="32"/>
      <c r="O71" s="32"/>
      <c r="P71" s="32"/>
    </row>
    <row r="72" spans="1:16" s="3" customFormat="1" ht="15">
      <c r="A72" s="160"/>
      <c r="B72" s="160"/>
      <c r="C72" s="33"/>
      <c r="D72" s="33"/>
      <c r="E72" s="33"/>
      <c r="F72" s="123"/>
      <c r="G72" s="123"/>
      <c r="H72" s="123"/>
      <c r="I72" s="201"/>
      <c r="J72" s="201"/>
      <c r="K72" s="33"/>
      <c r="L72" s="33"/>
      <c r="M72" s="312"/>
      <c r="N72" s="32"/>
      <c r="O72" s="32"/>
      <c r="P72" s="32"/>
    </row>
    <row r="73" spans="1:16" s="3" customFormat="1" ht="15">
      <c r="A73" s="160"/>
      <c r="B73" s="160"/>
      <c r="C73" s="33"/>
      <c r="D73" s="33"/>
      <c r="E73" s="33"/>
      <c r="F73" s="123"/>
      <c r="G73" s="123"/>
      <c r="H73" s="123"/>
      <c r="I73" s="201"/>
      <c r="J73" s="201"/>
      <c r="K73" s="33"/>
      <c r="L73" s="33"/>
      <c r="M73" s="312"/>
      <c r="N73" s="32"/>
      <c r="O73" s="32"/>
      <c r="P73" s="32"/>
    </row>
    <row r="74" spans="1:16" s="3" customFormat="1" ht="15">
      <c r="A74" s="160"/>
      <c r="B74" s="160"/>
      <c r="C74" s="33"/>
      <c r="D74" s="33"/>
      <c r="E74" s="33"/>
      <c r="F74" s="123"/>
      <c r="G74" s="123"/>
      <c r="H74" s="123"/>
      <c r="I74" s="201"/>
      <c r="J74" s="201"/>
      <c r="K74" s="33"/>
      <c r="L74" s="33"/>
      <c r="M74" s="312"/>
      <c r="N74" s="32"/>
      <c r="O74" s="32"/>
      <c r="P74" s="32"/>
    </row>
    <row r="75" spans="1:16" s="3" customFormat="1" ht="15">
      <c r="A75" s="160"/>
      <c r="B75" s="160"/>
      <c r="C75" s="33"/>
      <c r="D75" s="33"/>
      <c r="E75" s="33"/>
      <c r="F75" s="123"/>
      <c r="G75" s="123"/>
      <c r="H75" s="123"/>
      <c r="I75" s="201"/>
      <c r="J75" s="201"/>
      <c r="K75" s="33"/>
      <c r="L75" s="33"/>
      <c r="M75" s="312"/>
      <c r="N75" s="32"/>
      <c r="O75" s="32"/>
      <c r="P75" s="32"/>
    </row>
    <row r="76" spans="1:16" s="3" customFormat="1" ht="15">
      <c r="A76" s="160"/>
      <c r="B76" s="160"/>
      <c r="C76" s="33"/>
      <c r="D76" s="33"/>
      <c r="E76" s="33"/>
      <c r="F76" s="123"/>
      <c r="G76" s="123"/>
      <c r="H76" s="123"/>
      <c r="I76" s="201"/>
      <c r="J76" s="201"/>
      <c r="K76" s="33"/>
      <c r="L76" s="33"/>
      <c r="M76" s="312"/>
      <c r="N76" s="32"/>
      <c r="O76" s="32"/>
      <c r="P76" s="32"/>
    </row>
    <row r="77" spans="1:16" s="3" customFormat="1" ht="15">
      <c r="A77" s="160"/>
      <c r="B77" s="160"/>
      <c r="C77" s="33"/>
      <c r="D77" s="33"/>
      <c r="E77" s="33"/>
      <c r="F77" s="123"/>
      <c r="G77" s="123"/>
      <c r="H77" s="123"/>
      <c r="I77" s="201"/>
      <c r="J77" s="201"/>
      <c r="K77" s="33"/>
      <c r="L77" s="33"/>
      <c r="M77" s="312"/>
      <c r="N77" s="32"/>
      <c r="O77" s="32"/>
      <c r="P77" s="32"/>
    </row>
    <row r="78" spans="1:16" s="3" customFormat="1" ht="15">
      <c r="A78" s="160"/>
      <c r="B78" s="160"/>
      <c r="C78" s="33"/>
      <c r="D78" s="33"/>
      <c r="E78" s="33"/>
      <c r="F78" s="123"/>
      <c r="G78" s="123"/>
      <c r="H78" s="123"/>
      <c r="I78" s="201"/>
      <c r="J78" s="201"/>
      <c r="K78" s="33"/>
      <c r="L78" s="33"/>
      <c r="M78" s="312"/>
      <c r="N78" s="32"/>
      <c r="O78" s="32"/>
      <c r="P78" s="32"/>
    </row>
    <row r="79" spans="1:16" s="3" customFormat="1" ht="15">
      <c r="A79" s="160"/>
      <c r="B79" s="160"/>
      <c r="C79" s="33"/>
      <c r="D79" s="33"/>
      <c r="E79" s="33"/>
      <c r="F79" s="32"/>
      <c r="G79" s="32"/>
      <c r="H79" s="364"/>
      <c r="I79" s="209"/>
      <c r="J79" s="209"/>
      <c r="K79" s="306"/>
      <c r="L79" s="306"/>
      <c r="M79" s="319"/>
      <c r="N79" s="30"/>
      <c r="O79" s="30"/>
      <c r="P79" s="30"/>
    </row>
    <row r="80" spans="1:16" s="3" customFormat="1" ht="15">
      <c r="A80" s="27"/>
      <c r="B80" s="27"/>
      <c r="C80" s="301" t="s">
        <v>201</v>
      </c>
      <c r="D80" s="301"/>
      <c r="E80" s="325">
        <f>SUM(E6:E79)</f>
        <v>81587000</v>
      </c>
      <c r="F80" s="239">
        <f>SUM(F6:F79)</f>
        <v>109510250</v>
      </c>
      <c r="G80" s="239">
        <f>SUM(G6:G79)</f>
        <v>116380000</v>
      </c>
      <c r="H80" s="239">
        <f>SUM(H6:H79)</f>
        <v>137760000</v>
      </c>
      <c r="I80" s="298"/>
      <c r="J80" s="298"/>
      <c r="K80" s="193" t="s">
        <v>113</v>
      </c>
      <c r="L80" s="193"/>
      <c r="M80" s="211">
        <f>M8+M32</f>
        <v>92370000</v>
      </c>
      <c r="N80" s="211">
        <f t="shared" ref="N80:P80" si="1">N8+N32</f>
        <v>7159481</v>
      </c>
      <c r="O80" s="211">
        <f t="shared" si="1"/>
        <v>10770000</v>
      </c>
      <c r="P80" s="211">
        <f t="shared" si="1"/>
        <v>22120000</v>
      </c>
    </row>
    <row r="81" spans="1:16" s="3" customFormat="1" ht="15">
      <c r="A81" s="261"/>
      <c r="B81" s="261"/>
      <c r="C81" s="262"/>
      <c r="D81" s="262"/>
      <c r="E81" s="262"/>
      <c r="F81" s="263"/>
      <c r="G81" s="263"/>
      <c r="H81" s="264"/>
      <c r="I81" s="265" t="s">
        <v>2186</v>
      </c>
      <c r="J81" s="613"/>
      <c r="K81" s="87"/>
      <c r="L81" s="87"/>
      <c r="M81" s="87"/>
      <c r="N81" s="257"/>
      <c r="O81" s="257"/>
      <c r="P81" s="258"/>
    </row>
    <row r="82" spans="1:16" s="3" customFormat="1" ht="15">
      <c r="A82" s="199"/>
      <c r="B82" s="199"/>
      <c r="C82" s="139"/>
      <c r="D82" s="139"/>
      <c r="E82" s="139"/>
      <c r="F82" s="31"/>
      <c r="G82" s="31"/>
      <c r="H82" s="365"/>
      <c r="I82" s="265"/>
      <c r="J82" s="613"/>
      <c r="K82" s="139"/>
      <c r="L82" s="139"/>
      <c r="M82" s="139"/>
      <c r="N82" s="31"/>
      <c r="O82" s="31"/>
      <c r="P82" s="31"/>
    </row>
    <row r="83" spans="1:16" s="3" customFormat="1" ht="15">
      <c r="A83" s="199"/>
      <c r="B83" s="199"/>
      <c r="C83" s="139"/>
      <c r="D83" s="139"/>
      <c r="E83" s="139"/>
      <c r="F83" s="31"/>
      <c r="G83" s="31"/>
      <c r="H83" s="365"/>
      <c r="I83" s="245"/>
      <c r="J83" s="245"/>
      <c r="K83" s="139"/>
      <c r="L83" s="139"/>
      <c r="M83" s="139"/>
      <c r="N83" s="31"/>
      <c r="O83" s="31"/>
      <c r="P83" s="31"/>
    </row>
    <row r="84" spans="1:16" s="3" customFormat="1" ht="15">
      <c r="A84" s="199"/>
      <c r="B84" s="199"/>
      <c r="C84" s="139"/>
      <c r="D84" s="139"/>
      <c r="E84" s="139"/>
      <c r="F84" s="31"/>
      <c r="G84" s="31"/>
      <c r="H84" s="365"/>
      <c r="I84" s="245"/>
      <c r="J84" s="245"/>
      <c r="K84" s="139"/>
      <c r="L84" s="139"/>
      <c r="M84" s="139"/>
      <c r="N84" s="31"/>
      <c r="O84" s="31"/>
      <c r="P84" s="31"/>
    </row>
    <row r="85" spans="1:16" s="3" customFormat="1" ht="15">
      <c r="A85" s="199"/>
      <c r="B85" s="199"/>
      <c r="C85" s="139"/>
      <c r="D85" s="139"/>
      <c r="E85" s="139"/>
      <c r="F85" s="31"/>
      <c r="G85" s="31"/>
      <c r="H85" s="365"/>
      <c r="I85" s="245"/>
      <c r="J85" s="245"/>
      <c r="K85" s="139"/>
      <c r="L85" s="139"/>
      <c r="M85" s="139"/>
      <c r="N85" s="31"/>
      <c r="O85" s="31"/>
      <c r="P85" s="31"/>
    </row>
    <row r="86" spans="1:16" s="3" customFormat="1" ht="15">
      <c r="A86" s="199"/>
      <c r="B86" s="199"/>
      <c r="C86" s="139"/>
      <c r="D86" s="139"/>
      <c r="E86" s="139"/>
      <c r="F86" s="31"/>
      <c r="G86" s="31"/>
      <c r="H86" s="365"/>
      <c r="I86" s="245"/>
      <c r="J86" s="245"/>
      <c r="K86" s="139"/>
      <c r="L86" s="139"/>
      <c r="M86" s="139"/>
      <c r="N86" s="31"/>
      <c r="O86" s="31"/>
      <c r="P86" s="31"/>
    </row>
    <row r="87" spans="1:16" s="3" customFormat="1" ht="15">
      <c r="A87" s="199"/>
      <c r="B87" s="199"/>
      <c r="C87" s="139"/>
      <c r="D87" s="139"/>
      <c r="E87" s="139"/>
      <c r="F87" s="31"/>
      <c r="G87" s="31"/>
      <c r="H87" s="365"/>
      <c r="I87" s="245"/>
      <c r="J87" s="245"/>
      <c r="K87" s="139"/>
      <c r="L87" s="139"/>
      <c r="M87" s="139"/>
      <c r="N87" s="31"/>
      <c r="O87" s="31"/>
      <c r="P87" s="31"/>
    </row>
    <row r="88" spans="1:16" s="3" customFormat="1" ht="15">
      <c r="A88" s="199"/>
      <c r="B88" s="199"/>
      <c r="C88" s="139"/>
      <c r="D88" s="139"/>
      <c r="E88" s="139"/>
      <c r="F88" s="31"/>
      <c r="G88" s="31"/>
      <c r="H88" s="365"/>
      <c r="I88" s="245"/>
      <c r="J88" s="245"/>
      <c r="K88" s="139"/>
      <c r="L88" s="139"/>
      <c r="M88" s="139"/>
      <c r="N88" s="31"/>
      <c r="O88" s="31"/>
      <c r="P88" s="31"/>
    </row>
    <row r="89" spans="1:16" s="3" customFormat="1" ht="15">
      <c r="A89" s="199"/>
      <c r="B89" s="199"/>
      <c r="C89" s="139"/>
      <c r="D89" s="139"/>
      <c r="E89" s="139"/>
      <c r="F89" s="31"/>
      <c r="G89" s="31"/>
      <c r="H89" s="365"/>
      <c r="I89" s="245"/>
      <c r="J89" s="245"/>
      <c r="K89" s="139"/>
      <c r="L89" s="139"/>
      <c r="M89" s="139"/>
      <c r="N89" s="31"/>
      <c r="O89" s="31"/>
      <c r="P89" s="31"/>
    </row>
    <row r="90" spans="1:16" s="3" customFormat="1" ht="15">
      <c r="A90" s="199"/>
      <c r="B90" s="199"/>
      <c r="C90" s="139"/>
      <c r="D90" s="139"/>
      <c r="E90" s="139"/>
      <c r="F90" s="31"/>
      <c r="G90" s="31"/>
      <c r="H90" s="365"/>
      <c r="I90" s="245"/>
      <c r="J90" s="245"/>
      <c r="K90" s="139"/>
      <c r="L90" s="139"/>
      <c r="M90" s="139"/>
      <c r="N90" s="31"/>
      <c r="O90" s="31"/>
      <c r="P90" s="31"/>
    </row>
    <row r="91" spans="1:16" s="3" customFormat="1" ht="15">
      <c r="A91" s="199"/>
      <c r="B91" s="199"/>
      <c r="C91" s="139"/>
      <c r="D91" s="139"/>
      <c r="E91" s="139"/>
      <c r="F91" s="31"/>
      <c r="G91" s="31"/>
      <c r="H91" s="365"/>
      <c r="I91" s="245"/>
      <c r="J91" s="245"/>
      <c r="K91" s="139"/>
      <c r="L91" s="139"/>
      <c r="M91" s="139"/>
      <c r="N91" s="31"/>
      <c r="O91" s="31"/>
      <c r="P91" s="31"/>
    </row>
    <row r="92" spans="1:16" s="3" customFormat="1" ht="15">
      <c r="A92" s="199"/>
      <c r="B92" s="199"/>
      <c r="C92" s="139"/>
      <c r="D92" s="139"/>
      <c r="E92" s="139"/>
      <c r="F92" s="31"/>
      <c r="G92" s="31"/>
      <c r="H92" s="365"/>
      <c r="I92" s="245"/>
      <c r="J92" s="245"/>
      <c r="K92" s="139"/>
      <c r="L92" s="139"/>
      <c r="M92" s="139"/>
      <c r="N92" s="31"/>
      <c r="O92" s="31"/>
      <c r="P92" s="31"/>
    </row>
    <row r="93" spans="1:16" s="3" customFormat="1" ht="15">
      <c r="A93" s="199"/>
      <c r="B93" s="199"/>
      <c r="C93" s="139"/>
      <c r="D93" s="139"/>
      <c r="E93" s="139"/>
      <c r="F93" s="31"/>
      <c r="G93" s="31"/>
      <c r="H93" s="365"/>
      <c r="I93" s="245"/>
      <c r="J93" s="245"/>
      <c r="K93" s="139"/>
      <c r="L93" s="139"/>
      <c r="M93" s="139"/>
      <c r="N93" s="31"/>
      <c r="O93" s="31"/>
      <c r="P93" s="31"/>
    </row>
    <row r="94" spans="1:16" s="3" customFormat="1" ht="15">
      <c r="A94" s="199"/>
      <c r="B94" s="199"/>
      <c r="C94" s="139"/>
      <c r="D94" s="139"/>
      <c r="E94" s="139"/>
      <c r="F94" s="31"/>
      <c r="G94" s="31"/>
      <c r="H94" s="365"/>
      <c r="I94" s="245"/>
      <c r="J94" s="245"/>
      <c r="K94" s="139"/>
      <c r="L94" s="139"/>
      <c r="M94" s="139"/>
      <c r="N94" s="31"/>
      <c r="O94" s="31"/>
      <c r="P94" s="31"/>
    </row>
    <row r="95" spans="1:16" s="3" customFormat="1" ht="15">
      <c r="A95" s="4"/>
      <c r="B95" s="4"/>
      <c r="C95" s="28"/>
      <c r="D95" s="28"/>
      <c r="E95" s="28"/>
      <c r="H95" s="362"/>
      <c r="I95" s="22"/>
      <c r="J95" s="22"/>
      <c r="K95" s="28"/>
      <c r="L95" s="28"/>
      <c r="M95" s="28"/>
    </row>
    <row r="96" spans="1:16" s="3" customFormat="1" ht="15">
      <c r="A96" s="4"/>
      <c r="B96" s="4"/>
      <c r="C96" s="28"/>
      <c r="D96" s="28"/>
      <c r="E96" s="28"/>
      <c r="H96" s="362"/>
      <c r="I96" s="22"/>
      <c r="J96" s="22"/>
      <c r="K96" s="28"/>
      <c r="L96" s="28"/>
      <c r="M96" s="28"/>
    </row>
    <row r="97" spans="1:13" s="3" customFormat="1" ht="15">
      <c r="A97" s="4"/>
      <c r="B97" s="4"/>
      <c r="C97" s="28"/>
      <c r="D97" s="28"/>
      <c r="E97" s="28"/>
      <c r="H97" s="362"/>
      <c r="I97" s="22"/>
      <c r="J97" s="22"/>
      <c r="K97" s="28"/>
      <c r="L97" s="28"/>
      <c r="M97" s="28"/>
    </row>
    <row r="98" spans="1:13" s="3" customFormat="1" ht="15">
      <c r="A98" s="4"/>
      <c r="B98" s="4"/>
      <c r="C98" s="28"/>
      <c r="D98" s="28"/>
      <c r="E98" s="28"/>
      <c r="H98" s="362"/>
      <c r="I98" s="22"/>
      <c r="J98" s="22"/>
      <c r="K98" s="28"/>
      <c r="L98" s="28"/>
      <c r="M98" s="28"/>
    </row>
    <row r="99" spans="1:13" s="3" customFormat="1" ht="15">
      <c r="A99" s="4"/>
      <c r="B99" s="4"/>
      <c r="C99" s="28"/>
      <c r="D99" s="28"/>
      <c r="E99" s="28"/>
      <c r="H99" s="362"/>
      <c r="I99" s="22"/>
      <c r="J99" s="22"/>
      <c r="K99" s="28"/>
      <c r="L99" s="28"/>
      <c r="M99" s="28"/>
    </row>
    <row r="100" spans="1:13" s="3" customFormat="1" ht="15">
      <c r="A100" s="4"/>
      <c r="B100" s="4"/>
      <c r="C100" s="28"/>
      <c r="D100" s="28"/>
      <c r="E100" s="28"/>
      <c r="H100" s="362"/>
      <c r="I100" s="22"/>
      <c r="J100" s="22"/>
      <c r="K100" s="28"/>
      <c r="L100" s="28"/>
      <c r="M100" s="28"/>
    </row>
    <row r="101" spans="1:13" s="3" customFormat="1" ht="15">
      <c r="A101" s="4"/>
      <c r="B101" s="4"/>
      <c r="C101" s="28"/>
      <c r="D101" s="28"/>
      <c r="E101" s="28"/>
      <c r="H101" s="362"/>
      <c r="I101" s="22"/>
      <c r="J101" s="22"/>
      <c r="K101" s="28"/>
      <c r="L101" s="28"/>
      <c r="M101" s="28"/>
    </row>
    <row r="102" spans="1:13" s="3" customFormat="1" ht="15">
      <c r="A102" s="4"/>
      <c r="B102" s="4"/>
      <c r="C102" s="28"/>
      <c r="D102" s="28"/>
      <c r="E102" s="28"/>
      <c r="H102" s="362"/>
      <c r="I102" s="22"/>
      <c r="J102" s="22"/>
      <c r="K102" s="28"/>
      <c r="L102" s="28"/>
      <c r="M102" s="28"/>
    </row>
    <row r="103" spans="1:13" s="3" customFormat="1" ht="15">
      <c r="A103" s="4"/>
      <c r="B103" s="4"/>
      <c r="C103" s="28"/>
      <c r="D103" s="28"/>
      <c r="E103" s="28"/>
      <c r="H103" s="362"/>
      <c r="I103" s="22"/>
      <c r="J103" s="22"/>
      <c r="K103" s="28"/>
      <c r="L103" s="28"/>
      <c r="M103" s="28"/>
    </row>
    <row r="104" spans="1:13" s="3" customFormat="1" ht="15">
      <c r="A104" s="4"/>
      <c r="B104" s="4"/>
      <c r="C104" s="28"/>
      <c r="D104" s="28"/>
      <c r="E104" s="28"/>
      <c r="H104" s="362"/>
      <c r="I104" s="22"/>
      <c r="J104" s="22"/>
      <c r="K104" s="28"/>
      <c r="L104" s="28"/>
      <c r="M104" s="28"/>
    </row>
    <row r="105" spans="1:13" s="3" customFormat="1" ht="15">
      <c r="A105" s="4"/>
      <c r="B105" s="4"/>
      <c r="C105" s="28"/>
      <c r="D105" s="28"/>
      <c r="E105" s="28"/>
      <c r="H105" s="362"/>
      <c r="I105" s="22"/>
      <c r="J105" s="22"/>
      <c r="K105" s="28"/>
      <c r="L105" s="28"/>
      <c r="M105" s="28"/>
    </row>
    <row r="106" spans="1:13" s="3" customFormat="1" ht="15">
      <c r="A106" s="4"/>
      <c r="B106" s="4"/>
      <c r="C106" s="28"/>
      <c r="D106" s="28"/>
      <c r="E106" s="28"/>
      <c r="H106" s="362"/>
      <c r="I106" s="22"/>
      <c r="J106" s="22"/>
      <c r="K106" s="28"/>
      <c r="L106" s="28"/>
      <c r="M106" s="28"/>
    </row>
    <row r="107" spans="1:13" s="3" customFormat="1" ht="15">
      <c r="A107" s="4"/>
      <c r="B107" s="4"/>
      <c r="C107" s="28"/>
      <c r="D107" s="28"/>
      <c r="E107" s="28"/>
      <c r="H107" s="362"/>
      <c r="I107" s="22"/>
      <c r="J107" s="22"/>
      <c r="K107" s="28"/>
      <c r="L107" s="28"/>
      <c r="M107" s="28"/>
    </row>
    <row r="108" spans="1:13" s="3" customFormat="1" ht="15">
      <c r="A108" s="4"/>
      <c r="B108" s="4"/>
      <c r="C108" s="28"/>
      <c r="D108" s="28"/>
      <c r="E108" s="28"/>
      <c r="H108" s="362"/>
      <c r="I108" s="22"/>
      <c r="J108" s="22"/>
      <c r="K108" s="28"/>
      <c r="L108" s="28"/>
      <c r="M108" s="28"/>
    </row>
    <row r="109" spans="1:13" s="3" customFormat="1" ht="15">
      <c r="A109" s="4"/>
      <c r="B109" s="4"/>
      <c r="C109" s="28"/>
      <c r="D109" s="28"/>
      <c r="E109" s="28"/>
      <c r="H109" s="362"/>
      <c r="I109" s="22"/>
      <c r="J109" s="22"/>
      <c r="K109" s="28"/>
      <c r="L109" s="28"/>
      <c r="M109" s="28"/>
    </row>
    <row r="110" spans="1:13" s="3" customFormat="1" ht="15">
      <c r="A110" s="4"/>
      <c r="B110" s="4"/>
      <c r="C110" s="28"/>
      <c r="D110" s="28"/>
      <c r="E110" s="28"/>
      <c r="H110" s="362"/>
      <c r="I110" s="22"/>
      <c r="J110" s="22"/>
      <c r="K110" s="28"/>
      <c r="L110" s="28"/>
      <c r="M110" s="28"/>
    </row>
    <row r="111" spans="1:13" s="3" customFormat="1" ht="15">
      <c r="A111" s="4"/>
      <c r="B111" s="4"/>
      <c r="C111" s="28"/>
      <c r="D111" s="28"/>
      <c r="E111" s="28"/>
      <c r="H111" s="362"/>
      <c r="I111" s="22"/>
      <c r="J111" s="22"/>
      <c r="K111" s="28"/>
      <c r="L111" s="28"/>
      <c r="M111" s="28"/>
    </row>
    <row r="112" spans="1:13" s="3" customFormat="1" ht="15">
      <c r="A112" s="4"/>
      <c r="B112" s="4"/>
      <c r="C112" s="28"/>
      <c r="D112" s="28"/>
      <c r="E112" s="28"/>
      <c r="H112" s="362"/>
      <c r="I112" s="22"/>
      <c r="J112" s="22"/>
      <c r="K112" s="28"/>
      <c r="L112" s="28"/>
      <c r="M112" s="28"/>
    </row>
    <row r="113" spans="1:13" s="3" customFormat="1" ht="15">
      <c r="A113" s="4"/>
      <c r="B113" s="4"/>
      <c r="C113" s="28"/>
      <c r="D113" s="28"/>
      <c r="E113" s="28"/>
      <c r="H113" s="362"/>
      <c r="I113" s="22"/>
      <c r="J113" s="22"/>
      <c r="K113" s="28"/>
      <c r="L113" s="28"/>
      <c r="M113" s="28"/>
    </row>
    <row r="114" spans="1:13" s="3" customFormat="1" ht="15">
      <c r="A114" s="4"/>
      <c r="B114" s="4"/>
      <c r="C114" s="28"/>
      <c r="D114" s="28"/>
      <c r="E114" s="28"/>
      <c r="H114" s="362"/>
      <c r="I114" s="22"/>
      <c r="J114" s="22"/>
      <c r="K114" s="28"/>
      <c r="L114" s="28"/>
      <c r="M114" s="28"/>
    </row>
    <row r="115" spans="1:13" s="3" customFormat="1" ht="15">
      <c r="A115" s="4"/>
      <c r="B115" s="4"/>
      <c r="C115" s="28"/>
      <c r="D115" s="28"/>
      <c r="E115" s="28"/>
      <c r="H115" s="362"/>
      <c r="I115" s="22"/>
      <c r="J115" s="22"/>
      <c r="K115" s="28"/>
      <c r="L115" s="28"/>
      <c r="M115" s="28"/>
    </row>
    <row r="116" spans="1:13" s="3" customFormat="1" ht="15">
      <c r="A116" s="4"/>
      <c r="B116" s="4"/>
      <c r="C116" s="28"/>
      <c r="D116" s="28"/>
      <c r="E116" s="28"/>
      <c r="H116" s="362"/>
      <c r="I116" s="22"/>
      <c r="J116" s="22"/>
      <c r="K116" s="28"/>
      <c r="L116" s="28"/>
      <c r="M116" s="28"/>
    </row>
    <row r="117" spans="1:13" s="3" customFormat="1" ht="15">
      <c r="A117" s="4"/>
      <c r="B117" s="4"/>
      <c r="C117" s="28"/>
      <c r="D117" s="28"/>
      <c r="E117" s="28"/>
      <c r="H117" s="362"/>
      <c r="I117" s="22"/>
      <c r="J117" s="22"/>
      <c r="K117" s="28"/>
      <c r="L117" s="28"/>
      <c r="M117" s="28"/>
    </row>
    <row r="118" spans="1:13" s="3" customFormat="1" ht="15">
      <c r="A118" s="4"/>
      <c r="B118" s="4"/>
      <c r="C118" s="28"/>
      <c r="D118" s="28"/>
      <c r="E118" s="28"/>
      <c r="H118" s="362"/>
      <c r="I118" s="22"/>
      <c r="J118" s="22"/>
      <c r="K118" s="28"/>
      <c r="L118" s="28"/>
      <c r="M118" s="28"/>
    </row>
    <row r="119" spans="1:13" s="3" customFormat="1" ht="15">
      <c r="A119" s="4"/>
      <c r="B119" s="4"/>
      <c r="C119" s="28"/>
      <c r="D119" s="28"/>
      <c r="E119" s="28"/>
      <c r="H119" s="362"/>
      <c r="I119" s="22"/>
      <c r="J119" s="22"/>
      <c r="K119" s="28"/>
      <c r="L119" s="28"/>
      <c r="M119" s="28"/>
    </row>
    <row r="120" spans="1:13" s="3" customFormat="1" ht="15">
      <c r="A120" s="4"/>
      <c r="B120" s="4"/>
      <c r="C120" s="28"/>
      <c r="D120" s="28"/>
      <c r="E120" s="28"/>
      <c r="H120" s="362"/>
      <c r="I120" s="22"/>
      <c r="J120" s="22"/>
      <c r="K120" s="28"/>
      <c r="L120" s="28"/>
      <c r="M120" s="28"/>
    </row>
    <row r="121" spans="1:13" s="3" customFormat="1" ht="15">
      <c r="A121" s="4"/>
      <c r="B121" s="4"/>
      <c r="C121" s="28"/>
      <c r="D121" s="28"/>
      <c r="E121" s="28"/>
      <c r="H121" s="362"/>
      <c r="I121" s="22"/>
      <c r="J121" s="22"/>
      <c r="K121" s="28"/>
      <c r="L121" s="28"/>
      <c r="M121" s="28"/>
    </row>
    <row r="122" spans="1:13" s="3" customFormat="1" ht="15">
      <c r="A122" s="4"/>
      <c r="B122" s="4"/>
      <c r="C122" s="28"/>
      <c r="D122" s="28"/>
      <c r="E122" s="28"/>
      <c r="H122" s="362"/>
      <c r="I122" s="22"/>
      <c r="J122" s="22"/>
      <c r="K122" s="28"/>
      <c r="L122" s="28"/>
      <c r="M122" s="28"/>
    </row>
    <row r="123" spans="1:13" s="3" customFormat="1" ht="15">
      <c r="A123" s="4"/>
      <c r="B123" s="4"/>
      <c r="C123" s="28"/>
      <c r="D123" s="28"/>
      <c r="E123" s="28"/>
      <c r="H123" s="362"/>
      <c r="I123" s="22"/>
      <c r="J123" s="22"/>
      <c r="K123" s="28"/>
      <c r="L123" s="28"/>
      <c r="M123" s="28"/>
    </row>
    <row r="124" spans="1:13" s="3" customFormat="1" ht="15">
      <c r="A124" s="4"/>
      <c r="B124" s="4"/>
      <c r="C124" s="28"/>
      <c r="D124" s="28"/>
      <c r="E124" s="28"/>
      <c r="H124" s="362"/>
      <c r="I124" s="22"/>
      <c r="J124" s="22"/>
      <c r="K124" s="28"/>
      <c r="L124" s="28"/>
      <c r="M124" s="28"/>
    </row>
    <row r="125" spans="1:13" s="3" customFormat="1" ht="15">
      <c r="A125" s="4"/>
      <c r="B125" s="4"/>
      <c r="C125" s="28"/>
      <c r="D125" s="28"/>
      <c r="E125" s="28"/>
      <c r="H125" s="362"/>
      <c r="I125" s="22"/>
      <c r="J125" s="22"/>
      <c r="K125" s="28"/>
      <c r="L125" s="28"/>
      <c r="M125" s="28"/>
    </row>
    <row r="126" spans="1:13" s="3" customFormat="1" ht="15">
      <c r="A126" s="4"/>
      <c r="B126" s="4"/>
      <c r="C126" s="28"/>
      <c r="D126" s="28"/>
      <c r="E126" s="28"/>
      <c r="H126" s="362"/>
      <c r="I126" s="22"/>
      <c r="J126" s="22"/>
      <c r="K126" s="28"/>
      <c r="L126" s="28"/>
      <c r="M126" s="28"/>
    </row>
    <row r="127" spans="1:13" s="3" customFormat="1" ht="15">
      <c r="A127" s="4"/>
      <c r="B127" s="4"/>
      <c r="C127" s="28"/>
      <c r="D127" s="28"/>
      <c r="E127" s="28"/>
      <c r="H127" s="362"/>
      <c r="I127" s="22"/>
      <c r="J127" s="22"/>
      <c r="K127" s="28"/>
      <c r="L127" s="28"/>
      <c r="M127" s="28"/>
    </row>
    <row r="128" spans="1:13" s="3" customFormat="1" ht="15">
      <c r="A128" s="4"/>
      <c r="B128" s="4"/>
      <c r="C128" s="28"/>
      <c r="D128" s="28"/>
      <c r="E128" s="28"/>
      <c r="H128" s="362"/>
      <c r="I128" s="22"/>
      <c r="J128" s="22"/>
      <c r="K128" s="28"/>
      <c r="L128" s="28"/>
      <c r="M128" s="28"/>
    </row>
    <row r="129" spans="1:13" s="3" customFormat="1" ht="15">
      <c r="A129" s="4"/>
      <c r="B129" s="4"/>
      <c r="C129" s="28"/>
      <c r="D129" s="28"/>
      <c r="E129" s="28"/>
      <c r="H129" s="362"/>
      <c r="I129" s="22"/>
      <c r="J129" s="22"/>
      <c r="K129" s="28"/>
      <c r="L129" s="28"/>
      <c r="M129" s="28"/>
    </row>
    <row r="130" spans="1:13" s="3" customFormat="1" ht="15">
      <c r="A130" s="4"/>
      <c r="B130" s="4"/>
      <c r="C130" s="28"/>
      <c r="D130" s="28"/>
      <c r="E130" s="28"/>
      <c r="H130" s="362"/>
      <c r="I130" s="22"/>
      <c r="J130" s="22"/>
      <c r="K130" s="28"/>
      <c r="L130" s="28"/>
      <c r="M130" s="28"/>
    </row>
    <row r="131" spans="1:13" s="3" customFormat="1" ht="15">
      <c r="A131" s="4"/>
      <c r="B131" s="4"/>
      <c r="C131" s="28"/>
      <c r="D131" s="28"/>
      <c r="E131" s="28"/>
      <c r="H131" s="362"/>
      <c r="I131" s="22"/>
      <c r="J131" s="22"/>
      <c r="K131" s="28"/>
      <c r="L131" s="28"/>
      <c r="M131" s="28"/>
    </row>
    <row r="132" spans="1:13" s="3" customFormat="1" ht="15">
      <c r="A132" s="4"/>
      <c r="B132" s="4"/>
      <c r="C132" s="28"/>
      <c r="D132" s="28"/>
      <c r="E132" s="28"/>
      <c r="H132" s="362"/>
      <c r="I132" s="22"/>
      <c r="J132" s="22"/>
      <c r="K132" s="28"/>
      <c r="L132" s="28"/>
      <c r="M132" s="28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62" right="0.55118110236220474" top="0.55118110236220474" bottom="0.55118110236220474" header="0.31496062992125984" footer="0.31496062992125984"/>
  <pageSetup paperSize="9" firstPageNumber="5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8"/>
  <sheetViews>
    <sheetView showGridLines="0" zoomScale="85" zoomScaleNormal="85" workbookViewId="0">
      <selection activeCell="A20" sqref="A20"/>
    </sheetView>
  </sheetViews>
  <sheetFormatPr defaultRowHeight="15"/>
  <cols>
    <col min="1" max="1" width="23.140625" customWidth="1"/>
    <col min="2" max="2" width="14.28515625" customWidth="1"/>
    <col min="3" max="3" width="11.85546875" customWidth="1"/>
    <col min="4" max="4" width="10" bestFit="1" customWidth="1"/>
  </cols>
  <sheetData>
    <row r="3" spans="1:3">
      <c r="A3" s="843" t="s">
        <v>3461</v>
      </c>
      <c r="B3" s="844"/>
      <c r="C3" s="844"/>
    </row>
    <row r="4" spans="1:3">
      <c r="A4" s="722" t="s">
        <v>1631</v>
      </c>
      <c r="B4" s="43" t="s">
        <v>3291</v>
      </c>
      <c r="C4" s="723" t="s">
        <v>3376</v>
      </c>
    </row>
    <row r="5" spans="1:3">
      <c r="A5" s="697" t="s">
        <v>1379</v>
      </c>
      <c r="B5" s="761">
        <v>986880000</v>
      </c>
      <c r="C5" s="698">
        <f>ROUND(B5/$B$11*100,0)</f>
        <v>35</v>
      </c>
    </row>
    <row r="6" spans="1:3">
      <c r="A6" s="697" t="s">
        <v>1394</v>
      </c>
      <c r="B6" s="761">
        <v>824180000</v>
      </c>
      <c r="C6" s="698">
        <f t="shared" ref="C6:C10" si="0">ROUND(B6/$B$11*100,0)</f>
        <v>29</v>
      </c>
    </row>
    <row r="7" spans="1:3">
      <c r="A7" s="697" t="s">
        <v>401</v>
      </c>
      <c r="B7" s="761">
        <v>272200000</v>
      </c>
      <c r="C7" s="698">
        <f t="shared" si="0"/>
        <v>10</v>
      </c>
    </row>
    <row r="8" spans="1:3">
      <c r="A8" s="697" t="s">
        <v>1375</v>
      </c>
      <c r="B8" s="761">
        <v>180160000</v>
      </c>
      <c r="C8" s="698">
        <f t="shared" si="0"/>
        <v>6</v>
      </c>
    </row>
    <row r="9" spans="1:3">
      <c r="A9" s="697" t="s">
        <v>526</v>
      </c>
      <c r="B9" s="761">
        <v>134260000</v>
      </c>
      <c r="C9" s="698">
        <f t="shared" si="0"/>
        <v>5</v>
      </c>
    </row>
    <row r="10" spans="1:3">
      <c r="A10" s="697" t="s">
        <v>3375</v>
      </c>
      <c r="B10" s="761">
        <v>408330000</v>
      </c>
      <c r="C10" s="698">
        <f t="shared" si="0"/>
        <v>15</v>
      </c>
    </row>
    <row r="11" spans="1:3">
      <c r="A11" s="724" t="s">
        <v>3291</v>
      </c>
      <c r="B11" s="763">
        <f>SUM(B5:B10)</f>
        <v>2806010000</v>
      </c>
      <c r="C11" s="725">
        <f>SUM(C5:C10)</f>
        <v>100</v>
      </c>
    </row>
    <row r="12" spans="1:3">
      <c r="A12" s="3"/>
      <c r="B12" s="719"/>
      <c r="C12" s="3"/>
    </row>
    <row r="13" spans="1:3">
      <c r="A13" s="3"/>
      <c r="B13" s="719"/>
      <c r="C13" s="3"/>
    </row>
    <row r="14" spans="1:3">
      <c r="A14" s="3"/>
      <c r="B14" s="719"/>
      <c r="C14" s="3"/>
    </row>
    <row r="15" spans="1:3">
      <c r="A15" s="3"/>
      <c r="B15" s="719"/>
      <c r="C15" s="3"/>
    </row>
    <row r="16" spans="1:3">
      <c r="A16" s="3"/>
      <c r="B16" s="719"/>
      <c r="C16" s="3"/>
    </row>
    <row r="17" spans="1:3">
      <c r="A17" s="3"/>
      <c r="B17" s="719"/>
      <c r="C17" s="3"/>
    </row>
    <row r="18" spans="1:3">
      <c r="A18" s="3"/>
      <c r="B18" s="719"/>
      <c r="C18" s="3"/>
    </row>
    <row r="19" spans="1:3">
      <c r="A19" s="3"/>
      <c r="B19" s="719"/>
      <c r="C19" s="3"/>
    </row>
    <row r="20" spans="1:3">
      <c r="A20" s="3"/>
      <c r="B20" s="719"/>
      <c r="C20" s="3"/>
    </row>
    <row r="21" spans="1:3">
      <c r="A21" s="3"/>
      <c r="B21" s="719"/>
      <c r="C21" s="3"/>
    </row>
    <row r="22" spans="1:3">
      <c r="A22" s="3"/>
      <c r="B22" s="719"/>
      <c r="C22" s="3"/>
    </row>
    <row r="23" spans="1:3">
      <c r="A23" s="3"/>
      <c r="B23" s="719"/>
      <c r="C23" s="3"/>
    </row>
    <row r="24" spans="1:3">
      <c r="A24" s="3"/>
      <c r="B24" s="719"/>
      <c r="C24" s="3"/>
    </row>
    <row r="25" spans="1:3">
      <c r="A25" s="3"/>
      <c r="B25" s="719"/>
      <c r="C25" s="3"/>
    </row>
    <row r="26" spans="1:3">
      <c r="A26" s="3"/>
      <c r="B26" s="719"/>
      <c r="C26" s="3"/>
    </row>
    <row r="27" spans="1:3">
      <c r="A27" s="3"/>
      <c r="B27" s="3"/>
      <c r="C27" s="3"/>
    </row>
    <row r="28" spans="1:3">
      <c r="A28" s="461"/>
      <c r="B28" s="701"/>
      <c r="C28" s="701"/>
    </row>
  </sheetData>
  <mergeCells count="1">
    <mergeCell ref="A3:C3"/>
  </mergeCells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dimension ref="A1:Q87"/>
  <sheetViews>
    <sheetView topLeftCell="H1" zoomScale="115" zoomScaleNormal="115" workbookViewId="0">
      <selection activeCell="P4" sqref="P4"/>
    </sheetView>
  </sheetViews>
  <sheetFormatPr defaultRowHeight="17.45" customHeight="1"/>
  <cols>
    <col min="1" max="2" width="7.42578125" style="2" customWidth="1"/>
    <col min="3" max="3" width="34.7109375" style="20" customWidth="1"/>
    <col min="4" max="4" width="14.42578125" style="20" customWidth="1"/>
    <col min="5" max="5" width="11.7109375" style="20" customWidth="1"/>
    <col min="6" max="6" width="12.140625" customWidth="1"/>
    <col min="7" max="7" width="11.7109375" customWidth="1"/>
    <col min="8" max="8" width="10.5703125" customWidth="1"/>
    <col min="9" max="10" width="7.85546875" style="21" customWidth="1"/>
    <col min="11" max="12" width="32.140625" style="20" customWidth="1"/>
    <col min="13" max="13" width="9.42578125" style="324" customWidth="1"/>
    <col min="14" max="14" width="12" customWidth="1"/>
    <col min="15" max="15" width="11" customWidth="1"/>
    <col min="16" max="16" width="11.140625" customWidth="1"/>
  </cols>
  <sheetData>
    <row r="1" spans="1:17" ht="17.25">
      <c r="A1" s="865" t="s">
        <v>0</v>
      </c>
      <c r="B1" s="865"/>
      <c r="C1" s="865"/>
      <c r="D1" s="865"/>
      <c r="E1" s="865"/>
      <c r="F1" s="865"/>
      <c r="G1" s="865"/>
      <c r="H1" s="865"/>
      <c r="I1" s="865" t="s">
        <v>0</v>
      </c>
      <c r="J1" s="865"/>
      <c r="K1" s="865"/>
      <c r="L1" s="865"/>
      <c r="M1" s="865"/>
      <c r="N1" s="865"/>
      <c r="O1" s="865"/>
      <c r="P1" s="865"/>
    </row>
    <row r="2" spans="1:17" ht="15.75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54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2775</v>
      </c>
      <c r="P4" s="112" t="s">
        <v>2771</v>
      </c>
    </row>
    <row r="5" spans="1:17" ht="24.6" customHeight="1">
      <c r="A5" s="290" t="s">
        <v>1056</v>
      </c>
      <c r="B5" s="618"/>
      <c r="C5" s="596" t="s">
        <v>2291</v>
      </c>
      <c r="D5" s="596"/>
      <c r="E5" s="291"/>
      <c r="F5" s="291"/>
      <c r="G5" s="291"/>
      <c r="H5" s="291"/>
      <c r="I5" s="427" t="s">
        <v>1125</v>
      </c>
      <c r="J5" s="427"/>
      <c r="K5" s="196" t="s">
        <v>2181</v>
      </c>
      <c r="L5" s="196"/>
      <c r="M5" s="152"/>
      <c r="N5" s="196"/>
      <c r="O5" s="196"/>
      <c r="P5" s="196"/>
    </row>
    <row r="6" spans="1:17" ht="15">
      <c r="A6" s="292" t="s">
        <v>1057</v>
      </c>
      <c r="B6" s="619" t="s">
        <v>3035</v>
      </c>
      <c r="C6" s="597" t="s">
        <v>1058</v>
      </c>
      <c r="D6" s="619" t="s">
        <v>3036</v>
      </c>
      <c r="E6" s="293">
        <v>10000</v>
      </c>
      <c r="F6" s="293">
        <v>11250</v>
      </c>
      <c r="G6" s="141">
        <v>20000</v>
      </c>
      <c r="H6" s="141">
        <v>20000</v>
      </c>
      <c r="I6" s="421" t="s">
        <v>43</v>
      </c>
      <c r="J6" s="421"/>
      <c r="K6" s="193" t="s">
        <v>44</v>
      </c>
      <c r="L6" s="193"/>
      <c r="M6" s="211">
        <v>0</v>
      </c>
      <c r="N6" s="239">
        <v>0</v>
      </c>
      <c r="O6" s="278">
        <v>0</v>
      </c>
      <c r="P6" s="211">
        <v>0</v>
      </c>
    </row>
    <row r="7" spans="1:17" ht="15.6" customHeight="1">
      <c r="A7" s="292" t="s">
        <v>1059</v>
      </c>
      <c r="B7" s="619" t="s">
        <v>3035</v>
      </c>
      <c r="C7" s="597" t="s">
        <v>1060</v>
      </c>
      <c r="D7" s="619" t="s">
        <v>3036</v>
      </c>
      <c r="E7" s="293">
        <v>7500000</v>
      </c>
      <c r="F7" s="293">
        <v>0</v>
      </c>
      <c r="G7" s="141">
        <v>500000</v>
      </c>
      <c r="H7" s="141">
        <v>8000000</v>
      </c>
      <c r="I7" s="601"/>
      <c r="J7" s="422"/>
      <c r="K7" s="114" t="s">
        <v>792</v>
      </c>
      <c r="L7" s="114"/>
      <c r="M7" s="138"/>
      <c r="N7" s="282"/>
      <c r="O7" s="118"/>
      <c r="P7" s="134"/>
    </row>
    <row r="8" spans="1:17" ht="14.45" customHeight="1">
      <c r="A8" s="292" t="s">
        <v>1061</v>
      </c>
      <c r="B8" s="619" t="s">
        <v>3035</v>
      </c>
      <c r="C8" s="597" t="s">
        <v>1062</v>
      </c>
      <c r="D8" s="619" t="s">
        <v>3036</v>
      </c>
      <c r="E8" s="293">
        <v>1890000</v>
      </c>
      <c r="F8" s="293">
        <v>629157</v>
      </c>
      <c r="G8" s="141">
        <v>1000000</v>
      </c>
      <c r="H8" s="141">
        <v>1000000</v>
      </c>
      <c r="I8" s="422" t="s">
        <v>1126</v>
      </c>
      <c r="J8" s="619" t="s">
        <v>3037</v>
      </c>
      <c r="K8" s="192" t="s">
        <v>46</v>
      </c>
      <c r="L8" s="619" t="s">
        <v>3038</v>
      </c>
      <c r="M8" s="282">
        <v>12000000</v>
      </c>
      <c r="N8" s="282">
        <v>3947742</v>
      </c>
      <c r="O8" s="282">
        <v>11500000</v>
      </c>
      <c r="P8" s="282">
        <v>7000000</v>
      </c>
      <c r="Q8" t="s">
        <v>3279</v>
      </c>
    </row>
    <row r="9" spans="1:17" ht="16.149999999999999" customHeight="1">
      <c r="A9" s="292" t="s">
        <v>1063</v>
      </c>
      <c r="B9" s="619" t="s">
        <v>3035</v>
      </c>
      <c r="C9" s="597" t="s">
        <v>1064</v>
      </c>
      <c r="D9" s="619" t="s">
        <v>3036</v>
      </c>
      <c r="E9" s="293">
        <v>0</v>
      </c>
      <c r="F9" s="293">
        <v>0</v>
      </c>
      <c r="G9" s="141">
        <v>0</v>
      </c>
      <c r="H9" s="141">
        <v>0</v>
      </c>
      <c r="I9" s="602" t="s">
        <v>2595</v>
      </c>
      <c r="J9" s="619" t="s">
        <v>3053</v>
      </c>
      <c r="K9" s="154" t="s">
        <v>110</v>
      </c>
      <c r="L9" s="619" t="s">
        <v>3054</v>
      </c>
      <c r="M9" s="235">
        <v>4600000</v>
      </c>
      <c r="N9" s="235">
        <v>0</v>
      </c>
      <c r="O9" s="282">
        <v>0</v>
      </c>
      <c r="P9" s="282">
        <v>5000000</v>
      </c>
      <c r="Q9" t="s">
        <v>3279</v>
      </c>
    </row>
    <row r="10" spans="1:17" ht="13.9" customHeight="1">
      <c r="A10" s="292" t="s">
        <v>1065</v>
      </c>
      <c r="B10" s="619" t="s">
        <v>3035</v>
      </c>
      <c r="C10" s="597" t="s">
        <v>1066</v>
      </c>
      <c r="D10" s="619" t="s">
        <v>3036</v>
      </c>
      <c r="E10" s="293">
        <v>0</v>
      </c>
      <c r="F10" s="293">
        <v>0</v>
      </c>
      <c r="G10" s="141">
        <v>0</v>
      </c>
      <c r="H10" s="141">
        <v>0</v>
      </c>
      <c r="I10" s="422" t="s">
        <v>1127</v>
      </c>
      <c r="J10" s="619" t="s">
        <v>2823</v>
      </c>
      <c r="K10" s="192" t="s">
        <v>50</v>
      </c>
      <c r="L10" s="619" t="s">
        <v>2859</v>
      </c>
      <c r="M10" s="235">
        <v>50000</v>
      </c>
      <c r="N10" s="235">
        <v>5605</v>
      </c>
      <c r="O10" s="282">
        <v>10000</v>
      </c>
      <c r="P10" s="282">
        <v>10000</v>
      </c>
      <c r="Q10" t="s">
        <v>3279</v>
      </c>
    </row>
    <row r="11" spans="1:17" ht="16.149999999999999" customHeight="1">
      <c r="A11" s="292" t="s">
        <v>1067</v>
      </c>
      <c r="B11" s="619" t="s">
        <v>3035</v>
      </c>
      <c r="C11" s="597" t="s">
        <v>2637</v>
      </c>
      <c r="D11" s="619" t="s">
        <v>3036</v>
      </c>
      <c r="E11" s="293">
        <v>8000000</v>
      </c>
      <c r="F11" s="293">
        <v>1136800</v>
      </c>
      <c r="G11" s="141">
        <v>1300000</v>
      </c>
      <c r="H11" s="141">
        <v>1400000</v>
      </c>
      <c r="I11" s="422" t="s">
        <v>1128</v>
      </c>
      <c r="J11" s="619" t="s">
        <v>2825</v>
      </c>
      <c r="K11" s="192" t="s">
        <v>54</v>
      </c>
      <c r="L11" s="619" t="s">
        <v>2861</v>
      </c>
      <c r="M11" s="235">
        <v>50000</v>
      </c>
      <c r="N11" s="235">
        <v>0</v>
      </c>
      <c r="O11" s="282">
        <v>10000</v>
      </c>
      <c r="P11" s="282">
        <v>10000</v>
      </c>
      <c r="Q11" t="s">
        <v>3279</v>
      </c>
    </row>
    <row r="12" spans="1:17" ht="15">
      <c r="A12" s="292" t="s">
        <v>1068</v>
      </c>
      <c r="B12" s="619" t="s">
        <v>3035</v>
      </c>
      <c r="C12" s="597" t="s">
        <v>2638</v>
      </c>
      <c r="D12" s="619" t="s">
        <v>3036</v>
      </c>
      <c r="E12" s="293">
        <v>500000</v>
      </c>
      <c r="F12" s="293">
        <v>3200</v>
      </c>
      <c r="G12" s="141">
        <v>10000</v>
      </c>
      <c r="H12" s="141">
        <v>10000</v>
      </c>
      <c r="I12" s="422" t="s">
        <v>1129</v>
      </c>
      <c r="J12" s="619" t="s">
        <v>2826</v>
      </c>
      <c r="K12" s="192" t="s">
        <v>56</v>
      </c>
      <c r="L12" s="619" t="s">
        <v>2862</v>
      </c>
      <c r="M12" s="123">
        <v>50000</v>
      </c>
      <c r="N12" s="123">
        <v>2350</v>
      </c>
      <c r="O12" s="282">
        <v>10000</v>
      </c>
      <c r="P12" s="282">
        <v>10000</v>
      </c>
      <c r="Q12" t="s">
        <v>3279</v>
      </c>
    </row>
    <row r="13" spans="1:17" ht="14.45" customHeight="1">
      <c r="A13" s="292" t="s">
        <v>1069</v>
      </c>
      <c r="B13" s="619" t="s">
        <v>3035</v>
      </c>
      <c r="C13" s="597" t="s">
        <v>2519</v>
      </c>
      <c r="D13" s="619" t="s">
        <v>3036</v>
      </c>
      <c r="E13" s="293">
        <v>5000000</v>
      </c>
      <c r="F13" s="293">
        <v>18900</v>
      </c>
      <c r="G13" s="141">
        <v>20000</v>
      </c>
      <c r="H13" s="141">
        <v>100000</v>
      </c>
      <c r="I13" s="422" t="s">
        <v>1130</v>
      </c>
      <c r="J13" s="619" t="s">
        <v>2827</v>
      </c>
      <c r="K13" s="192" t="s">
        <v>684</v>
      </c>
      <c r="L13" s="619" t="s">
        <v>2863</v>
      </c>
      <c r="M13" s="134">
        <v>100000</v>
      </c>
      <c r="N13" s="235">
        <v>6700</v>
      </c>
      <c r="O13" s="282">
        <v>10000</v>
      </c>
      <c r="P13" s="282">
        <v>10000</v>
      </c>
      <c r="Q13" t="s">
        <v>3279</v>
      </c>
    </row>
    <row r="14" spans="1:17" ht="15">
      <c r="A14" s="292" t="s">
        <v>1070</v>
      </c>
      <c r="B14" s="619" t="s">
        <v>3035</v>
      </c>
      <c r="C14" s="597" t="s">
        <v>2639</v>
      </c>
      <c r="D14" s="619" t="s">
        <v>3036</v>
      </c>
      <c r="E14" s="293">
        <v>15745000</v>
      </c>
      <c r="F14" s="293">
        <v>12969800</v>
      </c>
      <c r="G14" s="141">
        <v>14000000</v>
      </c>
      <c r="H14" s="141">
        <v>20000</v>
      </c>
      <c r="I14" s="422" t="s">
        <v>1131</v>
      </c>
      <c r="J14" s="619" t="s">
        <v>2828</v>
      </c>
      <c r="K14" s="192" t="s">
        <v>60</v>
      </c>
      <c r="L14" s="619" t="s">
        <v>2864</v>
      </c>
      <c r="M14" s="134">
        <v>10000</v>
      </c>
      <c r="N14" s="235">
        <v>362</v>
      </c>
      <c r="O14" s="282">
        <v>10000</v>
      </c>
      <c r="P14" s="282">
        <v>10000</v>
      </c>
      <c r="Q14" t="s">
        <v>3279</v>
      </c>
    </row>
    <row r="15" spans="1:17" ht="15" customHeight="1">
      <c r="A15" s="292" t="s">
        <v>1071</v>
      </c>
      <c r="B15" s="619" t="s">
        <v>3035</v>
      </c>
      <c r="C15" s="597" t="s">
        <v>2640</v>
      </c>
      <c r="D15" s="619" t="s">
        <v>3036</v>
      </c>
      <c r="E15" s="293">
        <v>50000</v>
      </c>
      <c r="F15" s="293">
        <v>363200</v>
      </c>
      <c r="G15" s="141">
        <v>500000</v>
      </c>
      <c r="H15" s="141">
        <v>500000</v>
      </c>
      <c r="I15" s="422" t="s">
        <v>1132</v>
      </c>
      <c r="J15" s="619" t="s">
        <v>2830</v>
      </c>
      <c r="K15" s="192" t="s">
        <v>64</v>
      </c>
      <c r="L15" s="619" t="s">
        <v>2866</v>
      </c>
      <c r="M15" s="134">
        <v>100000</v>
      </c>
      <c r="N15" s="235">
        <v>4200</v>
      </c>
      <c r="O15" s="282">
        <v>10000</v>
      </c>
      <c r="P15" s="282">
        <v>20000</v>
      </c>
      <c r="Q15" t="s">
        <v>3279</v>
      </c>
    </row>
    <row r="16" spans="1:17" ht="13.15" customHeight="1">
      <c r="A16" s="292" t="s">
        <v>1072</v>
      </c>
      <c r="B16" s="619" t="s">
        <v>3035</v>
      </c>
      <c r="C16" s="597" t="s">
        <v>1073</v>
      </c>
      <c r="D16" s="619" t="s">
        <v>3036</v>
      </c>
      <c r="E16" s="293">
        <v>100000</v>
      </c>
      <c r="F16" s="293">
        <v>0</v>
      </c>
      <c r="G16" s="141">
        <v>0</v>
      </c>
      <c r="H16" s="141">
        <v>0</v>
      </c>
      <c r="I16" s="422" t="s">
        <v>1133</v>
      </c>
      <c r="J16" s="619" t="s">
        <v>2831</v>
      </c>
      <c r="K16" s="192" t="s">
        <v>66</v>
      </c>
      <c r="L16" s="619" t="s">
        <v>2867</v>
      </c>
      <c r="M16" s="134">
        <v>50000</v>
      </c>
      <c r="N16" s="235">
        <v>22735</v>
      </c>
      <c r="O16" s="282">
        <v>30000</v>
      </c>
      <c r="P16" s="282">
        <v>30000</v>
      </c>
      <c r="Q16" t="s">
        <v>3279</v>
      </c>
    </row>
    <row r="17" spans="1:17" ht="12.6" customHeight="1">
      <c r="A17" s="292" t="s">
        <v>1074</v>
      </c>
      <c r="B17" s="619" t="s">
        <v>3035</v>
      </c>
      <c r="C17" s="597" t="s">
        <v>1075</v>
      </c>
      <c r="D17" s="619" t="s">
        <v>3036</v>
      </c>
      <c r="E17" s="293">
        <v>0</v>
      </c>
      <c r="F17" s="293">
        <v>0</v>
      </c>
      <c r="G17" s="141">
        <v>0</v>
      </c>
      <c r="H17" s="141">
        <v>0</v>
      </c>
      <c r="I17" s="422" t="s">
        <v>1134</v>
      </c>
      <c r="J17" s="619" t="s">
        <v>2834</v>
      </c>
      <c r="K17" s="192" t="s">
        <v>72</v>
      </c>
      <c r="L17" s="619" t="s">
        <v>2869</v>
      </c>
      <c r="M17" s="134">
        <v>0</v>
      </c>
      <c r="N17" s="235">
        <v>0</v>
      </c>
      <c r="O17" s="282">
        <v>0</v>
      </c>
      <c r="P17" s="282">
        <v>0</v>
      </c>
      <c r="Q17" t="s">
        <v>3279</v>
      </c>
    </row>
    <row r="18" spans="1:17" ht="24">
      <c r="A18" s="292" t="s">
        <v>1076</v>
      </c>
      <c r="B18" s="619" t="s">
        <v>3035</v>
      </c>
      <c r="C18" s="597" t="s">
        <v>2520</v>
      </c>
      <c r="D18" s="619" t="s">
        <v>3036</v>
      </c>
      <c r="E18" s="293">
        <v>10000</v>
      </c>
      <c r="F18" s="293">
        <v>0</v>
      </c>
      <c r="G18" s="141">
        <v>0</v>
      </c>
      <c r="H18" s="141">
        <v>10000000</v>
      </c>
      <c r="I18" s="422" t="s">
        <v>1135</v>
      </c>
      <c r="J18" s="619" t="s">
        <v>2838</v>
      </c>
      <c r="K18" s="192" t="s">
        <v>81</v>
      </c>
      <c r="L18" s="619" t="s">
        <v>2872</v>
      </c>
      <c r="M18" s="134">
        <v>200000</v>
      </c>
      <c r="N18" s="235">
        <v>74762</v>
      </c>
      <c r="O18" s="282">
        <v>100000</v>
      </c>
      <c r="P18" s="282">
        <v>100000</v>
      </c>
      <c r="Q18" t="s">
        <v>3279</v>
      </c>
    </row>
    <row r="19" spans="1:17" ht="16.149999999999999" customHeight="1">
      <c r="A19" s="117" t="s">
        <v>1077</v>
      </c>
      <c r="B19" s="619" t="s">
        <v>3035</v>
      </c>
      <c r="C19" s="598" t="s">
        <v>1078</v>
      </c>
      <c r="D19" s="619" t="s">
        <v>3036</v>
      </c>
      <c r="E19" s="293">
        <v>0</v>
      </c>
      <c r="F19" s="293">
        <v>0</v>
      </c>
      <c r="G19" s="141">
        <v>0</v>
      </c>
      <c r="H19" s="141">
        <v>10000</v>
      </c>
      <c r="I19" s="422" t="s">
        <v>1136</v>
      </c>
      <c r="J19" s="619" t="s">
        <v>2839</v>
      </c>
      <c r="K19" s="192" t="s">
        <v>83</v>
      </c>
      <c r="L19" s="619" t="s">
        <v>2873</v>
      </c>
      <c r="M19" s="134">
        <v>100000</v>
      </c>
      <c r="N19" s="235">
        <v>0</v>
      </c>
      <c r="O19" s="282">
        <v>10000</v>
      </c>
      <c r="P19" s="282">
        <v>10000</v>
      </c>
      <c r="Q19" t="s">
        <v>3279</v>
      </c>
    </row>
    <row r="20" spans="1:17" ht="13.9" customHeight="1">
      <c r="A20" s="122" t="s">
        <v>1079</v>
      </c>
      <c r="B20" s="619" t="s">
        <v>3035</v>
      </c>
      <c r="C20" s="585" t="s">
        <v>1080</v>
      </c>
      <c r="D20" s="619" t="s">
        <v>3036</v>
      </c>
      <c r="E20" s="293">
        <v>0</v>
      </c>
      <c r="F20" s="293">
        <v>0</v>
      </c>
      <c r="G20" s="141">
        <v>0</v>
      </c>
      <c r="H20" s="141">
        <v>0</v>
      </c>
      <c r="I20" s="603" t="s">
        <v>2533</v>
      </c>
      <c r="J20" s="619" t="s">
        <v>3025</v>
      </c>
      <c r="K20" s="154" t="s">
        <v>544</v>
      </c>
      <c r="L20" s="619" t="s">
        <v>3026</v>
      </c>
      <c r="M20" s="235">
        <v>100000</v>
      </c>
      <c r="N20" s="235">
        <v>0</v>
      </c>
      <c r="O20" s="282">
        <v>10000</v>
      </c>
      <c r="P20" s="282">
        <v>20000</v>
      </c>
      <c r="Q20" t="s">
        <v>3279</v>
      </c>
    </row>
    <row r="21" spans="1:17" ht="24">
      <c r="A21" s="122" t="s">
        <v>1081</v>
      </c>
      <c r="B21" s="619" t="s">
        <v>3035</v>
      </c>
      <c r="C21" s="587" t="s">
        <v>2169</v>
      </c>
      <c r="D21" s="619" t="s">
        <v>3036</v>
      </c>
      <c r="E21" s="293">
        <v>10000</v>
      </c>
      <c r="F21" s="293">
        <v>750</v>
      </c>
      <c r="G21" s="141">
        <v>10000</v>
      </c>
      <c r="H21" s="141">
        <v>10000</v>
      </c>
      <c r="I21" s="422" t="s">
        <v>1137</v>
      </c>
      <c r="J21" s="619" t="s">
        <v>3039</v>
      </c>
      <c r="K21" s="192" t="s">
        <v>2720</v>
      </c>
      <c r="L21" s="619" t="s">
        <v>3040</v>
      </c>
      <c r="M21" s="134">
        <v>3200000</v>
      </c>
      <c r="N21" s="235">
        <v>23200</v>
      </c>
      <c r="O21" s="282">
        <v>400000</v>
      </c>
      <c r="P21" s="282">
        <v>2850000</v>
      </c>
      <c r="Q21" t="s">
        <v>3279</v>
      </c>
    </row>
    <row r="22" spans="1:17" ht="36">
      <c r="A22" s="156" t="s">
        <v>1082</v>
      </c>
      <c r="B22" s="619" t="s">
        <v>3050</v>
      </c>
      <c r="C22" s="587" t="s">
        <v>2295</v>
      </c>
      <c r="D22" s="619" t="s">
        <v>2295</v>
      </c>
      <c r="E22" s="293">
        <v>0</v>
      </c>
      <c r="F22" s="293">
        <v>0</v>
      </c>
      <c r="G22" s="141">
        <v>0</v>
      </c>
      <c r="H22" s="141">
        <v>0</v>
      </c>
      <c r="I22" s="422" t="s">
        <v>1138</v>
      </c>
      <c r="J22" s="619" t="s">
        <v>3041</v>
      </c>
      <c r="K22" s="192" t="s">
        <v>858</v>
      </c>
      <c r="L22" s="619" t="s">
        <v>858</v>
      </c>
      <c r="M22" s="134">
        <v>50000</v>
      </c>
      <c r="N22" s="235">
        <v>3200</v>
      </c>
      <c r="O22" s="282">
        <v>10000</v>
      </c>
      <c r="P22" s="282">
        <v>10000</v>
      </c>
      <c r="Q22" t="s">
        <v>3279</v>
      </c>
    </row>
    <row r="23" spans="1:17" ht="24">
      <c r="A23" s="156" t="s">
        <v>1083</v>
      </c>
      <c r="B23" s="619" t="s">
        <v>3035</v>
      </c>
      <c r="C23" s="587" t="s">
        <v>1084</v>
      </c>
      <c r="D23" s="619" t="s">
        <v>3036</v>
      </c>
      <c r="E23" s="293">
        <v>0</v>
      </c>
      <c r="F23" s="293">
        <v>0</v>
      </c>
      <c r="G23" s="141">
        <v>0</v>
      </c>
      <c r="H23" s="141">
        <v>0</v>
      </c>
      <c r="I23" s="422" t="s">
        <v>1139</v>
      </c>
      <c r="J23" s="619" t="s">
        <v>3042</v>
      </c>
      <c r="K23" s="192" t="s">
        <v>1140</v>
      </c>
      <c r="L23" s="619" t="s">
        <v>3043</v>
      </c>
      <c r="M23" s="134">
        <v>200000</v>
      </c>
      <c r="N23" s="235">
        <v>0</v>
      </c>
      <c r="O23" s="282">
        <v>10000</v>
      </c>
      <c r="P23" s="282">
        <v>20000</v>
      </c>
      <c r="Q23" t="s">
        <v>3279</v>
      </c>
    </row>
    <row r="24" spans="1:17" ht="24" customHeight="1">
      <c r="A24" s="156" t="s">
        <v>1085</v>
      </c>
      <c r="B24" s="619" t="s">
        <v>3035</v>
      </c>
      <c r="C24" s="587" t="s">
        <v>1086</v>
      </c>
      <c r="D24" s="619" t="s">
        <v>3036</v>
      </c>
      <c r="E24" s="293">
        <v>200000</v>
      </c>
      <c r="F24" s="293">
        <v>0</v>
      </c>
      <c r="G24" s="141">
        <v>0</v>
      </c>
      <c r="H24" s="141">
        <v>0</v>
      </c>
      <c r="I24" s="422" t="s">
        <v>1141</v>
      </c>
      <c r="J24" s="619" t="s">
        <v>3261</v>
      </c>
      <c r="K24" s="192" t="s">
        <v>859</v>
      </c>
      <c r="L24" s="619" t="s">
        <v>3260</v>
      </c>
      <c r="M24" s="134">
        <v>100000</v>
      </c>
      <c r="N24" s="235">
        <v>12400</v>
      </c>
      <c r="O24" s="282">
        <v>20000</v>
      </c>
      <c r="P24" s="282">
        <v>20000</v>
      </c>
      <c r="Q24" t="s">
        <v>3279</v>
      </c>
    </row>
    <row r="25" spans="1:17" ht="16.149999999999999" customHeight="1">
      <c r="A25" s="156" t="s">
        <v>1087</v>
      </c>
      <c r="B25" s="619" t="s">
        <v>3035</v>
      </c>
      <c r="C25" s="587" t="s">
        <v>1088</v>
      </c>
      <c r="D25" s="619" t="s">
        <v>3036</v>
      </c>
      <c r="E25" s="293">
        <v>0</v>
      </c>
      <c r="F25" s="293">
        <v>0</v>
      </c>
      <c r="G25" s="141">
        <v>0</v>
      </c>
      <c r="H25" s="141">
        <v>0</v>
      </c>
      <c r="I25" s="422" t="s">
        <v>1142</v>
      </c>
      <c r="J25" s="619" t="s">
        <v>2924</v>
      </c>
      <c r="K25" s="192" t="s">
        <v>180</v>
      </c>
      <c r="L25" s="619" t="s">
        <v>180</v>
      </c>
      <c r="M25" s="134">
        <v>0</v>
      </c>
      <c r="N25" s="235">
        <v>0</v>
      </c>
      <c r="O25" s="282">
        <v>0</v>
      </c>
      <c r="P25" s="282">
        <v>0</v>
      </c>
      <c r="Q25" t="s">
        <v>3279</v>
      </c>
    </row>
    <row r="26" spans="1:17" ht="24">
      <c r="A26" s="156" t="s">
        <v>1089</v>
      </c>
      <c r="B26" s="619" t="s">
        <v>3035</v>
      </c>
      <c r="C26" s="587" t="s">
        <v>1090</v>
      </c>
      <c r="D26" s="619" t="s">
        <v>3036</v>
      </c>
      <c r="E26" s="293">
        <v>10000</v>
      </c>
      <c r="F26" s="293">
        <v>0</v>
      </c>
      <c r="G26" s="141">
        <v>0</v>
      </c>
      <c r="H26" s="141">
        <v>20000</v>
      </c>
      <c r="I26" s="422" t="s">
        <v>1143</v>
      </c>
      <c r="J26" s="619" t="s">
        <v>3044</v>
      </c>
      <c r="K26" s="192" t="s">
        <v>94</v>
      </c>
      <c r="L26" s="619" t="s">
        <v>3045</v>
      </c>
      <c r="M26" s="235">
        <v>50000</v>
      </c>
      <c r="N26" s="235">
        <v>0</v>
      </c>
      <c r="O26" s="282">
        <v>10000</v>
      </c>
      <c r="P26" s="282">
        <v>10000</v>
      </c>
      <c r="Q26" t="s">
        <v>3279</v>
      </c>
    </row>
    <row r="27" spans="1:17" ht="14.45" customHeight="1">
      <c r="A27" s="156" t="s">
        <v>1091</v>
      </c>
      <c r="B27" s="619" t="s">
        <v>3035</v>
      </c>
      <c r="C27" s="599" t="s">
        <v>1092</v>
      </c>
      <c r="D27" s="619" t="s">
        <v>3036</v>
      </c>
      <c r="E27" s="293">
        <v>10000</v>
      </c>
      <c r="F27" s="293">
        <v>0</v>
      </c>
      <c r="G27" s="141">
        <v>0</v>
      </c>
      <c r="H27" s="141">
        <v>0</v>
      </c>
      <c r="I27" s="422" t="s">
        <v>1144</v>
      </c>
      <c r="J27" s="619" t="s">
        <v>2979</v>
      </c>
      <c r="K27" s="192" t="s">
        <v>389</v>
      </c>
      <c r="L27" s="619" t="s">
        <v>2980</v>
      </c>
      <c r="M27" s="134">
        <v>50000</v>
      </c>
      <c r="N27" s="235">
        <v>0</v>
      </c>
      <c r="O27" s="282">
        <v>10000</v>
      </c>
      <c r="P27" s="282">
        <v>10000</v>
      </c>
      <c r="Q27" t="s">
        <v>3279</v>
      </c>
    </row>
    <row r="28" spans="1:17" ht="24">
      <c r="A28" s="156" t="s">
        <v>1093</v>
      </c>
      <c r="B28" s="619" t="s">
        <v>3035</v>
      </c>
      <c r="C28" s="587" t="s">
        <v>1094</v>
      </c>
      <c r="D28" s="619" t="s">
        <v>3036</v>
      </c>
      <c r="E28" s="293">
        <v>10000</v>
      </c>
      <c r="F28" s="293">
        <v>0</v>
      </c>
      <c r="G28" s="141">
        <v>0</v>
      </c>
      <c r="H28" s="141">
        <v>10000</v>
      </c>
      <c r="I28" s="422" t="s">
        <v>1145</v>
      </c>
      <c r="J28" s="619" t="s">
        <v>2925</v>
      </c>
      <c r="K28" s="192" t="s">
        <v>182</v>
      </c>
      <c r="L28" s="619" t="s">
        <v>2926</v>
      </c>
      <c r="M28" s="134">
        <v>50000</v>
      </c>
      <c r="N28" s="235">
        <v>0</v>
      </c>
      <c r="O28" s="282">
        <v>10000</v>
      </c>
      <c r="P28" s="282">
        <v>10000</v>
      </c>
      <c r="Q28" t="s">
        <v>3279</v>
      </c>
    </row>
    <row r="29" spans="1:17" ht="24">
      <c r="A29" s="156" t="s">
        <v>1095</v>
      </c>
      <c r="B29" s="619" t="s">
        <v>3035</v>
      </c>
      <c r="C29" s="587" t="s">
        <v>1096</v>
      </c>
      <c r="D29" s="619" t="s">
        <v>3036</v>
      </c>
      <c r="E29" s="293">
        <v>10000</v>
      </c>
      <c r="F29" s="293">
        <v>750</v>
      </c>
      <c r="G29" s="141">
        <v>10000</v>
      </c>
      <c r="H29" s="141">
        <v>10000</v>
      </c>
      <c r="I29" s="422" t="s">
        <v>1146</v>
      </c>
      <c r="J29" s="619" t="s">
        <v>2927</v>
      </c>
      <c r="K29" s="192" t="s">
        <v>454</v>
      </c>
      <c r="L29" s="619" t="s">
        <v>2928</v>
      </c>
      <c r="M29" s="134">
        <v>500000</v>
      </c>
      <c r="N29" s="235">
        <v>175570</v>
      </c>
      <c r="O29" s="282">
        <v>300000</v>
      </c>
      <c r="P29" s="282">
        <v>1500000</v>
      </c>
      <c r="Q29" t="s">
        <v>3279</v>
      </c>
    </row>
    <row r="30" spans="1:17" ht="15">
      <c r="A30" s="156" t="s">
        <v>1097</v>
      </c>
      <c r="B30" s="619" t="s">
        <v>3035</v>
      </c>
      <c r="C30" s="587" t="s">
        <v>1096</v>
      </c>
      <c r="D30" s="619" t="s">
        <v>3036</v>
      </c>
      <c r="E30" s="293">
        <v>0</v>
      </c>
      <c r="F30" s="293">
        <v>0</v>
      </c>
      <c r="G30" s="141">
        <v>0</v>
      </c>
      <c r="H30" s="141">
        <v>0</v>
      </c>
      <c r="I30" s="422" t="s">
        <v>1147</v>
      </c>
      <c r="J30" s="619" t="s">
        <v>2819</v>
      </c>
      <c r="K30" s="192" t="s">
        <v>96</v>
      </c>
      <c r="L30" s="619" t="s">
        <v>2819</v>
      </c>
      <c r="M30" s="134">
        <v>50000</v>
      </c>
      <c r="N30" s="235">
        <v>0</v>
      </c>
      <c r="O30" s="282">
        <v>10000</v>
      </c>
      <c r="P30" s="282">
        <v>10000</v>
      </c>
      <c r="Q30" t="s">
        <v>3279</v>
      </c>
    </row>
    <row r="31" spans="1:17" ht="24">
      <c r="A31" s="156" t="s">
        <v>1098</v>
      </c>
      <c r="B31" s="619" t="s">
        <v>3035</v>
      </c>
      <c r="C31" s="587" t="s">
        <v>1099</v>
      </c>
      <c r="D31" s="619" t="s">
        <v>3036</v>
      </c>
      <c r="E31" s="293">
        <v>10000</v>
      </c>
      <c r="F31" s="293">
        <v>1950</v>
      </c>
      <c r="G31" s="141">
        <v>10000</v>
      </c>
      <c r="H31" s="141">
        <v>10000</v>
      </c>
      <c r="I31" s="602" t="s">
        <v>1148</v>
      </c>
      <c r="J31" s="619" t="s">
        <v>2850</v>
      </c>
      <c r="K31" s="154" t="s">
        <v>968</v>
      </c>
      <c r="L31" s="619" t="s">
        <v>2879</v>
      </c>
      <c r="M31" s="235">
        <v>50000</v>
      </c>
      <c r="N31" s="235">
        <v>0</v>
      </c>
      <c r="O31" s="282">
        <v>10000</v>
      </c>
      <c r="P31" s="282">
        <v>10000</v>
      </c>
      <c r="Q31" t="s">
        <v>3279</v>
      </c>
    </row>
    <row r="32" spans="1:17" ht="27" customHeight="1">
      <c r="A32" s="156" t="s">
        <v>1100</v>
      </c>
      <c r="B32" s="619" t="s">
        <v>3035</v>
      </c>
      <c r="C32" s="587" t="s">
        <v>2170</v>
      </c>
      <c r="D32" s="619" t="s">
        <v>3036</v>
      </c>
      <c r="E32" s="293">
        <v>20000</v>
      </c>
      <c r="F32" s="293">
        <v>750</v>
      </c>
      <c r="G32" s="141">
        <v>10000</v>
      </c>
      <c r="H32" s="141">
        <v>10000</v>
      </c>
      <c r="I32" s="602" t="s">
        <v>1149</v>
      </c>
      <c r="J32" s="619" t="s">
        <v>3029</v>
      </c>
      <c r="K32" s="153" t="s">
        <v>861</v>
      </c>
      <c r="L32" s="619" t="s">
        <v>861</v>
      </c>
      <c r="M32" s="235">
        <v>50000</v>
      </c>
      <c r="N32" s="235">
        <v>0</v>
      </c>
      <c r="O32" s="282">
        <v>10000</v>
      </c>
      <c r="P32" s="282">
        <v>50000</v>
      </c>
      <c r="Q32" t="s">
        <v>3279</v>
      </c>
    </row>
    <row r="33" spans="1:17" ht="27.6" customHeight="1">
      <c r="A33" s="156" t="s">
        <v>1101</v>
      </c>
      <c r="B33" s="619" t="s">
        <v>3035</v>
      </c>
      <c r="C33" s="587" t="s">
        <v>1102</v>
      </c>
      <c r="D33" s="619" t="s">
        <v>3036</v>
      </c>
      <c r="E33" s="293">
        <v>20000</v>
      </c>
      <c r="F33" s="293">
        <v>1500</v>
      </c>
      <c r="G33" s="141">
        <v>10000</v>
      </c>
      <c r="H33" s="141">
        <v>10000</v>
      </c>
      <c r="I33" s="422" t="s">
        <v>1150</v>
      </c>
      <c r="J33" s="619" t="s">
        <v>2999</v>
      </c>
      <c r="K33" s="154" t="s">
        <v>474</v>
      </c>
      <c r="L33" s="619" t="s">
        <v>3000</v>
      </c>
      <c r="M33" s="320">
        <v>0</v>
      </c>
      <c r="N33" s="235">
        <v>0</v>
      </c>
      <c r="O33" s="282">
        <v>0</v>
      </c>
      <c r="P33" s="282">
        <v>0</v>
      </c>
      <c r="Q33" t="s">
        <v>3279</v>
      </c>
    </row>
    <row r="34" spans="1:17" ht="16.899999999999999" customHeight="1">
      <c r="A34" s="156" t="s">
        <v>1103</v>
      </c>
      <c r="B34" s="619" t="s">
        <v>3035</v>
      </c>
      <c r="C34" s="587" t="s">
        <v>1104</v>
      </c>
      <c r="D34" s="619" t="s">
        <v>3036</v>
      </c>
      <c r="E34" s="293">
        <v>20000</v>
      </c>
      <c r="F34" s="293">
        <v>0</v>
      </c>
      <c r="G34" s="141">
        <v>0</v>
      </c>
      <c r="H34" s="141">
        <v>0</v>
      </c>
      <c r="I34" s="602" t="s">
        <v>1151</v>
      </c>
      <c r="J34" s="619" t="s">
        <v>2977</v>
      </c>
      <c r="K34" s="154" t="s">
        <v>1152</v>
      </c>
      <c r="L34" s="619" t="s">
        <v>2978</v>
      </c>
      <c r="M34" s="235">
        <v>1000000</v>
      </c>
      <c r="N34" s="235">
        <v>0</v>
      </c>
      <c r="O34" s="282">
        <v>10000</v>
      </c>
      <c r="P34" s="282">
        <v>200000</v>
      </c>
      <c r="Q34" t="s">
        <v>3279</v>
      </c>
    </row>
    <row r="35" spans="1:17" ht="23.45" customHeight="1">
      <c r="A35" s="156" t="s">
        <v>1105</v>
      </c>
      <c r="B35" s="619" t="s">
        <v>3035</v>
      </c>
      <c r="C35" s="587" t="s">
        <v>1106</v>
      </c>
      <c r="D35" s="619" t="s">
        <v>3036</v>
      </c>
      <c r="E35" s="293">
        <v>20000</v>
      </c>
      <c r="F35" s="293">
        <v>0</v>
      </c>
      <c r="G35" s="141">
        <v>0</v>
      </c>
      <c r="H35" s="141">
        <v>10000</v>
      </c>
      <c r="I35" s="602" t="s">
        <v>2685</v>
      </c>
      <c r="J35" s="619" t="s">
        <v>2819</v>
      </c>
      <c r="K35" s="154" t="s">
        <v>2495</v>
      </c>
      <c r="L35" s="619" t="s">
        <v>2819</v>
      </c>
      <c r="M35" s="235">
        <v>0</v>
      </c>
      <c r="N35" s="235">
        <v>0</v>
      </c>
      <c r="O35" s="282">
        <v>0</v>
      </c>
      <c r="P35" s="282">
        <v>0</v>
      </c>
      <c r="Q35" t="s">
        <v>3279</v>
      </c>
    </row>
    <row r="36" spans="1:17" ht="22.9" customHeight="1">
      <c r="A36" s="156" t="s">
        <v>1107</v>
      </c>
      <c r="B36" s="619" t="s">
        <v>3035</v>
      </c>
      <c r="C36" s="587" t="s">
        <v>1108</v>
      </c>
      <c r="D36" s="619" t="s">
        <v>3036</v>
      </c>
      <c r="E36" s="293">
        <v>30000</v>
      </c>
      <c r="F36" s="293">
        <v>0</v>
      </c>
      <c r="G36" s="141">
        <v>0</v>
      </c>
      <c r="H36" s="141">
        <v>10000</v>
      </c>
      <c r="I36" s="602" t="s">
        <v>1153</v>
      </c>
      <c r="J36" s="619" t="s">
        <v>2845</v>
      </c>
      <c r="K36" s="33" t="s">
        <v>862</v>
      </c>
      <c r="L36" s="619" t="s">
        <v>2877</v>
      </c>
      <c r="M36" s="235">
        <v>50000</v>
      </c>
      <c r="N36" s="235">
        <v>0</v>
      </c>
      <c r="O36" s="282">
        <v>10000</v>
      </c>
      <c r="P36" s="282">
        <v>20000</v>
      </c>
      <c r="Q36" t="s">
        <v>3279</v>
      </c>
    </row>
    <row r="37" spans="1:17" ht="17.45" customHeight="1">
      <c r="A37" s="156" t="s">
        <v>1109</v>
      </c>
      <c r="B37" s="619" t="s">
        <v>3035</v>
      </c>
      <c r="C37" s="587" t="s">
        <v>1110</v>
      </c>
      <c r="D37" s="619" t="s">
        <v>3036</v>
      </c>
      <c r="E37" s="293">
        <v>30000</v>
      </c>
      <c r="F37" s="293">
        <v>750</v>
      </c>
      <c r="G37" s="141">
        <v>10000</v>
      </c>
      <c r="H37" s="141">
        <v>10000</v>
      </c>
      <c r="I37" s="397"/>
      <c r="J37" s="397"/>
      <c r="K37" s="86"/>
      <c r="L37" s="86"/>
      <c r="M37" s="611"/>
      <c r="N37" s="16"/>
      <c r="O37" s="16"/>
      <c r="P37" s="282"/>
    </row>
    <row r="38" spans="1:17" ht="15.6" customHeight="1">
      <c r="A38" s="156" t="s">
        <v>1111</v>
      </c>
      <c r="B38" s="619" t="s">
        <v>3035</v>
      </c>
      <c r="C38" s="587" t="s">
        <v>1112</v>
      </c>
      <c r="D38" s="619" t="s">
        <v>3036</v>
      </c>
      <c r="E38" s="293">
        <v>30000</v>
      </c>
      <c r="F38" s="293">
        <v>1500</v>
      </c>
      <c r="G38" s="141">
        <v>10000</v>
      </c>
      <c r="H38" s="141">
        <v>10000</v>
      </c>
      <c r="I38" s="166"/>
      <c r="J38" s="166"/>
      <c r="K38" s="33"/>
      <c r="L38" s="33"/>
      <c r="M38" s="321"/>
      <c r="N38" s="32"/>
      <c r="O38" s="32"/>
      <c r="P38" s="282"/>
    </row>
    <row r="39" spans="1:17" ht="18.600000000000001" customHeight="1">
      <c r="A39" s="156" t="s">
        <v>1113</v>
      </c>
      <c r="B39" s="619" t="s">
        <v>3035</v>
      </c>
      <c r="C39" s="587" t="s">
        <v>1114</v>
      </c>
      <c r="D39" s="619" t="s">
        <v>3036</v>
      </c>
      <c r="E39" s="293">
        <v>4000000</v>
      </c>
      <c r="F39" s="293">
        <v>0</v>
      </c>
      <c r="G39" s="141">
        <v>0</v>
      </c>
      <c r="H39" s="141">
        <v>13600000</v>
      </c>
      <c r="I39" s="397"/>
      <c r="J39" s="397"/>
      <c r="K39" s="86"/>
      <c r="L39" s="86"/>
      <c r="M39" s="611"/>
      <c r="N39" s="16"/>
      <c r="O39" s="16"/>
      <c r="P39" s="282"/>
    </row>
    <row r="40" spans="1:17" ht="15">
      <c r="A40" s="156" t="s">
        <v>1115</v>
      </c>
      <c r="B40" s="619" t="s">
        <v>3035</v>
      </c>
      <c r="C40" s="587" t="s">
        <v>1116</v>
      </c>
      <c r="D40" s="619" t="s">
        <v>3036</v>
      </c>
      <c r="E40" s="293">
        <v>0</v>
      </c>
      <c r="F40" s="293">
        <v>0</v>
      </c>
      <c r="G40" s="141">
        <v>0</v>
      </c>
      <c r="H40" s="141">
        <v>0</v>
      </c>
      <c r="I40" s="397"/>
      <c r="J40" s="397"/>
      <c r="K40" s="86"/>
      <c r="L40" s="86"/>
      <c r="M40" s="611"/>
      <c r="N40" s="16"/>
      <c r="O40" s="16"/>
      <c r="P40" s="282"/>
    </row>
    <row r="41" spans="1:17" s="3" customFormat="1" ht="25.9" customHeight="1">
      <c r="A41" s="405" t="s">
        <v>1117</v>
      </c>
      <c r="B41" s="619" t="s">
        <v>3035</v>
      </c>
      <c r="C41" s="327" t="s">
        <v>1118</v>
      </c>
      <c r="D41" s="619" t="s">
        <v>3036</v>
      </c>
      <c r="E41" s="293">
        <v>0</v>
      </c>
      <c r="F41" s="293">
        <v>524500</v>
      </c>
      <c r="G41" s="141">
        <v>550000</v>
      </c>
      <c r="H41" s="141">
        <v>550000</v>
      </c>
      <c r="I41" s="161" t="s">
        <v>111</v>
      </c>
      <c r="J41" s="161"/>
      <c r="K41" s="100" t="s">
        <v>112</v>
      </c>
      <c r="L41" s="100"/>
      <c r="M41" s="211">
        <f>SUM(M8:M36)</f>
        <v>22810000</v>
      </c>
      <c r="N41" s="211">
        <f>SUM(N8:N36)</f>
        <v>4278826</v>
      </c>
      <c r="O41" s="211">
        <f>SUM(O8:O36)</f>
        <v>12530000</v>
      </c>
      <c r="P41" s="211">
        <f>SUM(P8:P36)</f>
        <v>16950000</v>
      </c>
    </row>
    <row r="42" spans="1:17" s="3" customFormat="1" ht="12.6" customHeight="1">
      <c r="A42" s="680" t="s">
        <v>2819</v>
      </c>
      <c r="B42" s="619" t="s">
        <v>2819</v>
      </c>
      <c r="C42" s="250" t="s">
        <v>2819</v>
      </c>
      <c r="D42" s="619" t="s">
        <v>2819</v>
      </c>
      <c r="E42" s="293">
        <v>0</v>
      </c>
      <c r="F42" s="293">
        <v>0</v>
      </c>
      <c r="G42" s="141">
        <v>0</v>
      </c>
      <c r="H42" s="141">
        <v>0</v>
      </c>
      <c r="I42" s="90"/>
      <c r="J42" s="90"/>
      <c r="K42" s="90"/>
      <c r="L42" s="90"/>
      <c r="M42" s="90"/>
      <c r="N42" s="90"/>
      <c r="O42" s="90"/>
      <c r="P42" s="90"/>
    </row>
    <row r="43" spans="1:17" s="3" customFormat="1" ht="15.6" customHeight="1">
      <c r="A43" s="243" t="s">
        <v>1119</v>
      </c>
      <c r="B43" s="619" t="s">
        <v>3035</v>
      </c>
      <c r="C43" s="327" t="s">
        <v>1120</v>
      </c>
      <c r="D43" s="619" t="s">
        <v>3036</v>
      </c>
      <c r="E43" s="293">
        <v>20000</v>
      </c>
      <c r="F43" s="293">
        <v>3700</v>
      </c>
      <c r="G43" s="141">
        <v>10000</v>
      </c>
      <c r="H43" s="141">
        <v>10000</v>
      </c>
      <c r="I43" s="16"/>
      <c r="J43" s="16"/>
      <c r="K43" s="16"/>
      <c r="L43" s="16"/>
      <c r="M43" s="16"/>
      <c r="N43" s="16"/>
      <c r="O43" s="16"/>
      <c r="P43" s="16"/>
    </row>
    <row r="44" spans="1:17" s="3" customFormat="1" ht="15.6" customHeight="1">
      <c r="A44" s="243" t="s">
        <v>1121</v>
      </c>
      <c r="B44" s="619" t="s">
        <v>3035</v>
      </c>
      <c r="C44" s="327" t="s">
        <v>1122</v>
      </c>
      <c r="D44" s="619" t="s">
        <v>3036</v>
      </c>
      <c r="E44" s="293">
        <v>0</v>
      </c>
      <c r="F44" s="293">
        <v>95500</v>
      </c>
      <c r="G44" s="141">
        <v>100000</v>
      </c>
      <c r="H44" s="141">
        <v>13000000</v>
      </c>
      <c r="I44" s="121"/>
      <c r="J44" s="121"/>
      <c r="K44" s="122"/>
      <c r="L44" s="122"/>
      <c r="M44" s="222"/>
      <c r="N44" s="127"/>
      <c r="O44" s="134"/>
      <c r="P44" s="127"/>
    </row>
    <row r="45" spans="1:17" s="3" customFormat="1" ht="15">
      <c r="A45" s="243" t="s">
        <v>1123</v>
      </c>
      <c r="B45" s="619" t="s">
        <v>3035</v>
      </c>
      <c r="C45" s="327" t="s">
        <v>1124</v>
      </c>
      <c r="D45" s="619" t="s">
        <v>3036</v>
      </c>
      <c r="E45" s="293">
        <v>60000</v>
      </c>
      <c r="F45" s="293">
        <v>0</v>
      </c>
      <c r="G45" s="141">
        <v>0</v>
      </c>
      <c r="H45" s="141">
        <v>0</v>
      </c>
      <c r="I45" s="121"/>
      <c r="J45" s="121"/>
      <c r="K45" s="122"/>
      <c r="L45" s="122"/>
      <c r="M45" s="222"/>
      <c r="N45" s="127"/>
      <c r="O45" s="134"/>
      <c r="P45" s="127"/>
    </row>
    <row r="46" spans="1:17" s="3" customFormat="1" ht="15">
      <c r="A46" s="156" t="s">
        <v>2697</v>
      </c>
      <c r="B46" s="619" t="s">
        <v>3035</v>
      </c>
      <c r="C46" s="600" t="s">
        <v>2641</v>
      </c>
      <c r="D46" s="619" t="s">
        <v>3036</v>
      </c>
      <c r="E46" s="293">
        <v>10000</v>
      </c>
      <c r="F46" s="293">
        <v>3621884</v>
      </c>
      <c r="G46" s="141">
        <v>3700000</v>
      </c>
      <c r="H46" s="141">
        <v>4000000</v>
      </c>
      <c r="I46" s="116"/>
      <c r="J46" s="116"/>
      <c r="K46" s="122"/>
      <c r="L46" s="122"/>
      <c r="M46" s="222"/>
      <c r="N46" s="610"/>
      <c r="O46" s="134"/>
      <c r="P46" s="127"/>
    </row>
    <row r="47" spans="1:17" s="3" customFormat="1" ht="15">
      <c r="A47" s="156" t="s">
        <v>2698</v>
      </c>
      <c r="B47" s="619" t="s">
        <v>3035</v>
      </c>
      <c r="C47" s="355" t="s">
        <v>2642</v>
      </c>
      <c r="D47" s="619" t="s">
        <v>3036</v>
      </c>
      <c r="E47" s="293">
        <v>500000</v>
      </c>
      <c r="F47" s="293">
        <v>750</v>
      </c>
      <c r="G47" s="141">
        <v>10000</v>
      </c>
      <c r="H47" s="141">
        <v>10000</v>
      </c>
      <c r="I47" s="423"/>
      <c r="J47" s="423"/>
      <c r="K47" s="122"/>
      <c r="L47" s="122"/>
      <c r="M47" s="222"/>
      <c r="N47" s="610"/>
      <c r="O47" s="134"/>
      <c r="P47" s="127"/>
    </row>
    <row r="48" spans="1:17" s="3" customFormat="1" ht="15">
      <c r="A48" s="32"/>
      <c r="B48" s="355"/>
      <c r="C48" s="355"/>
      <c r="D48" s="355"/>
      <c r="E48" s="293"/>
      <c r="F48" s="32"/>
      <c r="G48" s="141">
        <v>0</v>
      </c>
      <c r="H48" s="141">
        <v>0</v>
      </c>
      <c r="I48" s="423"/>
      <c r="J48" s="423"/>
      <c r="K48" s="122"/>
      <c r="L48" s="439"/>
      <c r="M48" s="606"/>
      <c r="N48" s="127"/>
      <c r="O48" s="134"/>
      <c r="P48" s="135"/>
    </row>
    <row r="49" spans="1:16" s="3" customFormat="1" ht="15">
      <c r="A49" s="156" t="s">
        <v>3091</v>
      </c>
      <c r="B49" s="156" t="s">
        <v>3035</v>
      </c>
      <c r="C49" s="600" t="s">
        <v>3079</v>
      </c>
      <c r="D49" s="619" t="s">
        <v>3036</v>
      </c>
      <c r="E49" s="293">
        <v>0</v>
      </c>
      <c r="F49" s="293">
        <v>185000</v>
      </c>
      <c r="G49" s="141">
        <v>200000</v>
      </c>
      <c r="H49" s="141">
        <v>200000</v>
      </c>
      <c r="I49" s="439"/>
      <c r="J49" s="439"/>
      <c r="K49" s="129"/>
      <c r="L49" s="621"/>
      <c r="M49" s="606"/>
      <c r="N49" s="123"/>
      <c r="O49" s="118"/>
      <c r="P49" s="123"/>
    </row>
    <row r="50" spans="1:16" s="3" customFormat="1" ht="15">
      <c r="A50" s="160"/>
      <c r="B50" s="620"/>
      <c r="C50" s="600"/>
      <c r="D50" s="600"/>
      <c r="E50" s="142"/>
      <c r="F50" s="123"/>
      <c r="G50" s="123"/>
      <c r="H50" s="123"/>
      <c r="I50" s="439"/>
      <c r="J50" s="439"/>
      <c r="K50" s="129"/>
      <c r="L50" s="621"/>
      <c r="M50" s="606"/>
      <c r="N50" s="123"/>
      <c r="O50" s="118"/>
      <c r="P50" s="123"/>
    </row>
    <row r="51" spans="1:16" s="3" customFormat="1" ht="15">
      <c r="A51" s="160"/>
      <c r="B51" s="620"/>
      <c r="C51" s="600"/>
      <c r="D51" s="600"/>
      <c r="E51" s="142"/>
      <c r="F51" s="123"/>
      <c r="G51" s="123"/>
      <c r="H51" s="123"/>
      <c r="I51" s="439"/>
      <c r="J51" s="439"/>
      <c r="K51" s="129"/>
      <c r="L51" s="621"/>
      <c r="M51" s="606"/>
      <c r="N51" s="123"/>
      <c r="O51" s="118"/>
      <c r="P51" s="123"/>
    </row>
    <row r="52" spans="1:16" s="3" customFormat="1" ht="15">
      <c r="A52" s="160"/>
      <c r="B52" s="620"/>
      <c r="C52" s="600"/>
      <c r="D52" s="600"/>
      <c r="E52" s="142"/>
      <c r="F52" s="123"/>
      <c r="G52" s="123"/>
      <c r="H52" s="123"/>
      <c r="I52" s="439"/>
      <c r="J52" s="439"/>
      <c r="K52" s="129"/>
      <c r="L52" s="621"/>
      <c r="M52" s="606"/>
      <c r="N52" s="123"/>
      <c r="O52" s="118"/>
      <c r="P52" s="123"/>
    </row>
    <row r="53" spans="1:16" s="3" customFormat="1" ht="15">
      <c r="A53" s="160"/>
      <c r="B53" s="620"/>
      <c r="C53" s="600"/>
      <c r="D53" s="600"/>
      <c r="E53" s="142"/>
      <c r="F53" s="123"/>
      <c r="G53" s="123"/>
      <c r="H53" s="123"/>
      <c r="I53" s="423"/>
      <c r="J53" s="423"/>
      <c r="K53" s="41"/>
      <c r="L53" s="268"/>
      <c r="M53" s="607"/>
      <c r="N53" s="167"/>
      <c r="O53" s="167"/>
      <c r="P53" s="167"/>
    </row>
    <row r="54" spans="1:16" s="3" customFormat="1" ht="15">
      <c r="A54" s="160"/>
      <c r="B54" s="620"/>
      <c r="C54" s="600"/>
      <c r="D54" s="600"/>
      <c r="E54" s="142"/>
      <c r="F54" s="123"/>
      <c r="G54" s="123"/>
      <c r="H54" s="123"/>
      <c r="I54" s="423"/>
      <c r="J54" s="423"/>
      <c r="K54" s="41"/>
      <c r="L54" s="268"/>
      <c r="M54" s="607"/>
      <c r="N54" s="167"/>
      <c r="O54" s="167"/>
      <c r="P54" s="167"/>
    </row>
    <row r="55" spans="1:16" s="3" customFormat="1" ht="15">
      <c r="A55" s="160"/>
      <c r="B55" s="620"/>
      <c r="C55" s="600"/>
      <c r="D55" s="600"/>
      <c r="E55" s="142"/>
      <c r="F55" s="123"/>
      <c r="G55" s="123"/>
      <c r="H55" s="123"/>
      <c r="I55" s="423"/>
      <c r="J55" s="423"/>
      <c r="K55" s="41"/>
      <c r="L55" s="268"/>
      <c r="M55" s="607"/>
      <c r="N55" s="167"/>
      <c r="O55" s="167"/>
      <c r="P55" s="167"/>
    </row>
    <row r="56" spans="1:16" s="3" customFormat="1" ht="15">
      <c r="A56" s="160"/>
      <c r="B56" s="620"/>
      <c r="C56" s="600"/>
      <c r="D56" s="600"/>
      <c r="E56" s="142"/>
      <c r="F56" s="123"/>
      <c r="G56" s="123"/>
      <c r="H56" s="123"/>
      <c r="I56" s="423"/>
      <c r="J56" s="423"/>
      <c r="K56" s="41"/>
      <c r="L56" s="268"/>
      <c r="M56" s="607"/>
      <c r="N56" s="167"/>
      <c r="O56" s="167"/>
      <c r="P56" s="167"/>
    </row>
    <row r="57" spans="1:16" s="3" customFormat="1" ht="15">
      <c r="A57" s="160"/>
      <c r="B57" s="620"/>
      <c r="C57" s="600"/>
      <c r="D57" s="600"/>
      <c r="E57" s="142"/>
      <c r="F57" s="123"/>
      <c r="G57" s="123"/>
      <c r="H57" s="123"/>
      <c r="I57" s="423"/>
      <c r="J57" s="423"/>
      <c r="K57" s="41"/>
      <c r="L57" s="268"/>
      <c r="M57" s="607"/>
      <c r="N57" s="167"/>
      <c r="O57" s="167"/>
      <c r="P57" s="167"/>
    </row>
    <row r="58" spans="1:16" s="3" customFormat="1" ht="15">
      <c r="A58" s="160"/>
      <c r="B58" s="620"/>
      <c r="C58" s="600"/>
      <c r="D58" s="600"/>
      <c r="E58" s="142"/>
      <c r="F58" s="123"/>
      <c r="G58" s="123"/>
      <c r="H58" s="123"/>
      <c r="I58" s="604"/>
      <c r="J58" s="604"/>
      <c r="K58" s="33"/>
      <c r="L58" s="297"/>
      <c r="M58" s="608"/>
      <c r="N58" s="32"/>
      <c r="O58" s="32"/>
      <c r="P58" s="32"/>
    </row>
    <row r="59" spans="1:16" s="3" customFormat="1" ht="15">
      <c r="A59" s="160"/>
      <c r="B59" s="620"/>
      <c r="C59" s="600"/>
      <c r="D59" s="600"/>
      <c r="E59" s="142"/>
      <c r="F59" s="123"/>
      <c r="G59" s="123"/>
      <c r="H59" s="123"/>
      <c r="I59" s="604"/>
      <c r="J59" s="604"/>
      <c r="K59" s="33"/>
      <c r="L59" s="297"/>
      <c r="M59" s="608"/>
      <c r="N59" s="32"/>
      <c r="O59" s="32"/>
      <c r="P59" s="32"/>
    </row>
    <row r="60" spans="1:16" s="3" customFormat="1" ht="15">
      <c r="A60" s="160"/>
      <c r="B60" s="620"/>
      <c r="C60" s="600"/>
      <c r="D60" s="600"/>
      <c r="E60" s="142"/>
      <c r="F60" s="123"/>
      <c r="G60" s="123"/>
      <c r="H60" s="123"/>
      <c r="I60" s="604"/>
      <c r="J60" s="604"/>
      <c r="K60" s="33"/>
      <c r="L60" s="297"/>
      <c r="M60" s="608"/>
      <c r="N60" s="32"/>
      <c r="O60" s="32"/>
      <c r="P60" s="32"/>
    </row>
    <row r="61" spans="1:16" s="3" customFormat="1" ht="15">
      <c r="A61" s="160"/>
      <c r="B61" s="620"/>
      <c r="C61" s="600"/>
      <c r="D61" s="600"/>
      <c r="E61" s="142"/>
      <c r="F61" s="123"/>
      <c r="G61" s="123"/>
      <c r="H61" s="123"/>
      <c r="I61" s="604"/>
      <c r="J61" s="604"/>
      <c r="K61" s="33"/>
      <c r="L61" s="297"/>
      <c r="M61" s="608"/>
      <c r="N61" s="32"/>
      <c r="O61" s="32"/>
      <c r="P61" s="32"/>
    </row>
    <row r="62" spans="1:16" s="3" customFormat="1" ht="15">
      <c r="A62" s="160"/>
      <c r="B62" s="620"/>
      <c r="C62" s="600"/>
      <c r="D62" s="600"/>
      <c r="E62" s="142"/>
      <c r="F62" s="123"/>
      <c r="G62" s="123"/>
      <c r="H62" s="123"/>
      <c r="I62" s="604"/>
      <c r="J62" s="604"/>
      <c r="K62" s="33"/>
      <c r="L62" s="297"/>
      <c r="M62" s="608"/>
      <c r="N62" s="32"/>
      <c r="O62" s="32"/>
      <c r="P62" s="32"/>
    </row>
    <row r="63" spans="1:16" s="3" customFormat="1" ht="15">
      <c r="A63" s="160"/>
      <c r="B63" s="620"/>
      <c r="C63" s="600"/>
      <c r="D63" s="600"/>
      <c r="E63" s="142"/>
      <c r="F63" s="123"/>
      <c r="G63" s="123"/>
      <c r="H63" s="123"/>
      <c r="I63" s="604"/>
      <c r="J63" s="604"/>
      <c r="K63" s="33"/>
      <c r="L63" s="297"/>
      <c r="M63" s="608"/>
      <c r="N63" s="32"/>
      <c r="O63" s="32"/>
      <c r="P63" s="32"/>
    </row>
    <row r="64" spans="1:16" s="3" customFormat="1" ht="15">
      <c r="A64" s="160"/>
      <c r="B64" s="620"/>
      <c r="C64" s="600"/>
      <c r="D64" s="600"/>
      <c r="E64" s="142"/>
      <c r="F64" s="123"/>
      <c r="G64" s="123"/>
      <c r="H64" s="123"/>
      <c r="I64" s="604"/>
      <c r="J64" s="604"/>
      <c r="K64" s="33"/>
      <c r="L64" s="297"/>
      <c r="M64" s="608"/>
      <c r="N64" s="32"/>
      <c r="O64" s="32"/>
      <c r="P64" s="32"/>
    </row>
    <row r="65" spans="1:16" s="3" customFormat="1" ht="15">
      <c r="A65" s="160"/>
      <c r="B65" s="620"/>
      <c r="C65" s="600"/>
      <c r="D65" s="600"/>
      <c r="E65" s="142"/>
      <c r="F65" s="123"/>
      <c r="G65" s="123"/>
      <c r="H65" s="123"/>
      <c r="I65" s="604"/>
      <c r="J65" s="604"/>
      <c r="K65" s="33"/>
      <c r="L65" s="297"/>
      <c r="M65" s="608"/>
      <c r="N65" s="32"/>
      <c r="O65" s="32"/>
      <c r="P65" s="32"/>
    </row>
    <row r="66" spans="1:16" s="3" customFormat="1" ht="15">
      <c r="A66" s="160"/>
      <c r="B66" s="620"/>
      <c r="C66" s="600"/>
      <c r="D66" s="600"/>
      <c r="E66" s="142"/>
      <c r="F66" s="123"/>
      <c r="G66" s="123"/>
      <c r="H66" s="123"/>
      <c r="I66" s="604"/>
      <c r="J66" s="604"/>
      <c r="K66" s="33"/>
      <c r="L66" s="297"/>
      <c r="M66" s="608"/>
      <c r="N66" s="32"/>
      <c r="O66" s="32"/>
      <c r="P66" s="32"/>
    </row>
    <row r="67" spans="1:16" s="3" customFormat="1" ht="15">
      <c r="A67" s="160"/>
      <c r="B67" s="620"/>
      <c r="C67" s="600"/>
      <c r="D67" s="600"/>
      <c r="E67" s="142"/>
      <c r="F67" s="123"/>
      <c r="G67" s="123"/>
      <c r="H67" s="123"/>
      <c r="I67" s="604"/>
      <c r="J67" s="604"/>
      <c r="K67" s="33"/>
      <c r="L67" s="297"/>
      <c r="M67" s="608"/>
      <c r="N67" s="32"/>
      <c r="O67" s="32"/>
      <c r="P67" s="32"/>
    </row>
    <row r="68" spans="1:16" s="3" customFormat="1" ht="15">
      <c r="A68" s="160"/>
      <c r="B68" s="620"/>
      <c r="C68" s="600"/>
      <c r="D68" s="600"/>
      <c r="E68" s="33"/>
      <c r="F68" s="123"/>
      <c r="G68" s="123"/>
      <c r="H68" s="123"/>
      <c r="I68" s="604"/>
      <c r="J68" s="604"/>
      <c r="K68" s="33"/>
      <c r="L68" s="297"/>
      <c r="M68" s="608"/>
      <c r="N68" s="32"/>
      <c r="O68" s="32"/>
      <c r="P68" s="32"/>
    </row>
    <row r="69" spans="1:16" s="3" customFormat="1" ht="15">
      <c r="A69" s="160"/>
      <c r="B69" s="620"/>
      <c r="C69" s="600"/>
      <c r="D69" s="600"/>
      <c r="E69" s="33"/>
      <c r="F69" s="123"/>
      <c r="G69" s="123"/>
      <c r="H69" s="123"/>
      <c r="I69" s="604"/>
      <c r="J69" s="604"/>
      <c r="K69" s="33"/>
      <c r="L69" s="297"/>
      <c r="M69" s="608"/>
      <c r="N69" s="32"/>
      <c r="O69" s="32"/>
      <c r="P69" s="32"/>
    </row>
    <row r="70" spans="1:16" s="3" customFormat="1" ht="15">
      <c r="A70" s="160"/>
      <c r="B70" s="620"/>
      <c r="C70" s="600"/>
      <c r="D70" s="600"/>
      <c r="E70" s="33"/>
      <c r="F70" s="123"/>
      <c r="G70" s="123"/>
      <c r="H70" s="123"/>
      <c r="I70" s="604"/>
      <c r="J70" s="604"/>
      <c r="K70" s="33"/>
      <c r="L70" s="297"/>
      <c r="M70" s="608"/>
      <c r="N70" s="32"/>
      <c r="O70" s="32"/>
      <c r="P70" s="32"/>
    </row>
    <row r="71" spans="1:16" s="3" customFormat="1" ht="15">
      <c r="A71" s="160"/>
      <c r="B71" s="620"/>
      <c r="C71" s="600"/>
      <c r="D71" s="600"/>
      <c r="E71" s="33"/>
      <c r="F71" s="123"/>
      <c r="G71" s="123"/>
      <c r="H71" s="123"/>
      <c r="I71" s="604"/>
      <c r="J71" s="604"/>
      <c r="K71" s="33"/>
      <c r="L71" s="297"/>
      <c r="M71" s="608"/>
      <c r="N71" s="32"/>
      <c r="O71" s="32"/>
      <c r="P71" s="32"/>
    </row>
    <row r="72" spans="1:16" s="3" customFormat="1" ht="15">
      <c r="A72" s="160"/>
      <c r="B72" s="620"/>
      <c r="C72" s="600"/>
      <c r="D72" s="600"/>
      <c r="E72" s="33"/>
      <c r="F72" s="123"/>
      <c r="G72" s="123"/>
      <c r="H72" s="123"/>
      <c r="I72" s="604"/>
      <c r="J72" s="604"/>
      <c r="K72" s="33"/>
      <c r="L72" s="297"/>
      <c r="M72" s="608"/>
      <c r="N72" s="32"/>
      <c r="O72" s="32"/>
      <c r="P72" s="32"/>
    </row>
    <row r="73" spans="1:16" s="3" customFormat="1" ht="15">
      <c r="A73" s="160"/>
      <c r="B73" s="620"/>
      <c r="C73" s="600"/>
      <c r="D73" s="600"/>
      <c r="E73" s="33"/>
      <c r="F73" s="123"/>
      <c r="G73" s="123"/>
      <c r="H73" s="123"/>
      <c r="I73" s="604"/>
      <c r="J73" s="604"/>
      <c r="K73" s="33"/>
      <c r="L73" s="297"/>
      <c r="M73" s="608"/>
      <c r="N73" s="32"/>
      <c r="O73" s="32"/>
      <c r="P73" s="32"/>
    </row>
    <row r="74" spans="1:16" s="3" customFormat="1" ht="15">
      <c r="A74" s="160"/>
      <c r="B74" s="620"/>
      <c r="C74" s="600"/>
      <c r="D74" s="600"/>
      <c r="E74" s="33"/>
      <c r="F74" s="123"/>
      <c r="G74" s="123"/>
      <c r="H74" s="123"/>
      <c r="I74" s="604"/>
      <c r="J74" s="604"/>
      <c r="K74" s="33"/>
      <c r="L74" s="297"/>
      <c r="M74" s="608"/>
      <c r="N74" s="32"/>
      <c r="O74" s="32"/>
      <c r="P74" s="32"/>
    </row>
    <row r="75" spans="1:16" s="3" customFormat="1" ht="15">
      <c r="A75" s="160"/>
      <c r="B75" s="620"/>
      <c r="C75" s="600"/>
      <c r="D75" s="600"/>
      <c r="E75" s="33"/>
      <c r="F75" s="123"/>
      <c r="G75" s="123"/>
      <c r="H75" s="123"/>
      <c r="I75" s="604"/>
      <c r="J75" s="604"/>
      <c r="K75" s="33"/>
      <c r="L75" s="297"/>
      <c r="M75" s="608"/>
      <c r="N75" s="32"/>
      <c r="O75" s="32"/>
      <c r="P75" s="32"/>
    </row>
    <row r="76" spans="1:16" s="3" customFormat="1" ht="15">
      <c r="A76" s="160"/>
      <c r="B76" s="620"/>
      <c r="C76" s="600"/>
      <c r="D76" s="600"/>
      <c r="E76" s="33"/>
      <c r="F76" s="123"/>
      <c r="G76" s="123"/>
      <c r="H76" s="123"/>
      <c r="I76" s="604"/>
      <c r="J76" s="604"/>
      <c r="K76" s="33"/>
      <c r="L76" s="297"/>
      <c r="M76" s="608"/>
      <c r="N76" s="32"/>
      <c r="O76" s="32"/>
      <c r="P76" s="32"/>
    </row>
    <row r="77" spans="1:16" s="3" customFormat="1" ht="15">
      <c r="A77" s="160"/>
      <c r="B77" s="620"/>
      <c r="C77" s="600"/>
      <c r="D77" s="600"/>
      <c r="E77" s="33"/>
      <c r="F77" s="123"/>
      <c r="G77" s="123"/>
      <c r="H77" s="123"/>
      <c r="I77" s="604"/>
      <c r="J77" s="604"/>
      <c r="K77" s="33"/>
      <c r="L77" s="297"/>
      <c r="M77" s="608"/>
      <c r="N77" s="32"/>
      <c r="O77" s="32"/>
      <c r="P77" s="32"/>
    </row>
    <row r="78" spans="1:16" s="3" customFormat="1" ht="15">
      <c r="A78" s="160"/>
      <c r="B78" s="620"/>
      <c r="C78" s="600"/>
      <c r="D78" s="600"/>
      <c r="E78" s="33"/>
      <c r="F78" s="123"/>
      <c r="G78" s="123"/>
      <c r="H78" s="123"/>
      <c r="I78" s="604"/>
      <c r="J78" s="604"/>
      <c r="K78" s="33"/>
      <c r="L78" s="297"/>
      <c r="M78" s="608"/>
      <c r="N78" s="32"/>
      <c r="O78" s="32"/>
      <c r="P78" s="32"/>
    </row>
    <row r="79" spans="1:16" s="3" customFormat="1" ht="15">
      <c r="A79" s="160"/>
      <c r="B79" s="620"/>
      <c r="C79" s="600"/>
      <c r="D79" s="600"/>
      <c r="E79" s="33"/>
      <c r="F79" s="123"/>
      <c r="G79" s="123"/>
      <c r="H79" s="123"/>
      <c r="I79" s="604"/>
      <c r="J79" s="604"/>
      <c r="K79" s="33"/>
      <c r="L79" s="297"/>
      <c r="M79" s="608"/>
      <c r="N79" s="32"/>
      <c r="O79" s="32"/>
      <c r="P79" s="32"/>
    </row>
    <row r="80" spans="1:16" s="3" customFormat="1" ht="15">
      <c r="A80" s="160"/>
      <c r="B80" s="620"/>
      <c r="C80" s="600"/>
      <c r="D80" s="600"/>
      <c r="E80" s="33"/>
      <c r="F80" s="123"/>
      <c r="G80" s="123"/>
      <c r="H80" s="123"/>
      <c r="I80" s="604"/>
      <c r="J80" s="604"/>
      <c r="K80" s="33"/>
      <c r="L80" s="297"/>
      <c r="M80" s="608"/>
      <c r="N80" s="32"/>
      <c r="O80" s="32"/>
      <c r="P80" s="32"/>
    </row>
    <row r="81" spans="1:16" s="3" customFormat="1" ht="15">
      <c r="A81" s="160"/>
      <c r="B81" s="620"/>
      <c r="C81" s="600"/>
      <c r="D81" s="600"/>
      <c r="E81" s="33"/>
      <c r="F81" s="123"/>
      <c r="G81" s="123"/>
      <c r="H81" s="123"/>
      <c r="I81" s="604"/>
      <c r="J81" s="604"/>
      <c r="K81" s="33"/>
      <c r="L81" s="297"/>
      <c r="M81" s="608"/>
      <c r="N81" s="32"/>
      <c r="O81" s="32"/>
      <c r="P81" s="32"/>
    </row>
    <row r="82" spans="1:16" s="3" customFormat="1" ht="15">
      <c r="A82" s="160"/>
      <c r="B82" s="620"/>
      <c r="C82" s="600"/>
      <c r="D82" s="600"/>
      <c r="E82" s="33"/>
      <c r="F82" s="123"/>
      <c r="G82" s="123"/>
      <c r="H82" s="123"/>
      <c r="I82" s="604"/>
      <c r="J82" s="604"/>
      <c r="K82" s="33"/>
      <c r="L82" s="297"/>
      <c r="M82" s="608"/>
      <c r="N82" s="32"/>
      <c r="O82" s="32"/>
      <c r="P82" s="32"/>
    </row>
    <row r="83" spans="1:16" s="3" customFormat="1" ht="15">
      <c r="A83" s="160"/>
      <c r="B83" s="620"/>
      <c r="C83" s="600"/>
      <c r="D83" s="600"/>
      <c r="E83" s="33"/>
      <c r="F83" s="123"/>
      <c r="G83" s="123"/>
      <c r="H83" s="123"/>
      <c r="I83" s="604"/>
      <c r="J83" s="604"/>
      <c r="K83" s="33"/>
      <c r="L83" s="297"/>
      <c r="M83" s="608"/>
      <c r="N83" s="32"/>
      <c r="O83" s="32"/>
      <c r="P83" s="32"/>
    </row>
    <row r="84" spans="1:16" s="3" customFormat="1" ht="15">
      <c r="A84" s="160"/>
      <c r="B84" s="620"/>
      <c r="C84" s="600"/>
      <c r="D84" s="600"/>
      <c r="E84" s="33"/>
      <c r="F84" s="123"/>
      <c r="G84" s="123"/>
      <c r="H84" s="123"/>
      <c r="I84" s="604"/>
      <c r="J84" s="604"/>
      <c r="K84" s="33"/>
      <c r="L84" s="297"/>
      <c r="M84" s="608"/>
      <c r="N84" s="32"/>
      <c r="O84" s="32"/>
      <c r="P84" s="32"/>
    </row>
    <row r="85" spans="1:16" s="3" customFormat="1" ht="15">
      <c r="A85" s="160"/>
      <c r="B85" s="620"/>
      <c r="C85" s="600"/>
      <c r="D85" s="600"/>
      <c r="E85" s="306"/>
      <c r="F85" s="30"/>
      <c r="G85" s="363"/>
      <c r="H85" s="32"/>
      <c r="I85" s="440"/>
      <c r="J85" s="604"/>
      <c r="K85" s="33"/>
      <c r="L85" s="297"/>
      <c r="M85" s="609"/>
      <c r="N85" s="30"/>
      <c r="O85" s="30"/>
      <c r="P85" s="30"/>
    </row>
    <row r="86" spans="1:16" s="3" customFormat="1" ht="15">
      <c r="A86" s="27"/>
      <c r="B86" s="27"/>
      <c r="C86" s="301" t="s">
        <v>201</v>
      </c>
      <c r="D86" s="301"/>
      <c r="E86" s="325">
        <f>SUM(E6:E85)</f>
        <v>43825000</v>
      </c>
      <c r="F86" s="239">
        <f>SUM(F6:F85)</f>
        <v>19571591</v>
      </c>
      <c r="G86" s="239">
        <f>SUM(G6:G85)</f>
        <v>21990000</v>
      </c>
      <c r="H86" s="239">
        <f>SUM(H6:H85)</f>
        <v>52550000</v>
      </c>
      <c r="I86" s="605"/>
      <c r="J86" s="605"/>
      <c r="K86" s="193" t="s">
        <v>113</v>
      </c>
      <c r="L86" s="193"/>
      <c r="M86" s="211">
        <f>M6+M41</f>
        <v>22810000</v>
      </c>
      <c r="N86" s="239">
        <f>N6+N41</f>
        <v>4278826</v>
      </c>
      <c r="O86" s="239">
        <f>O6+O41</f>
        <v>12530000</v>
      </c>
      <c r="P86" s="239">
        <f>P6+P41</f>
        <v>16950000</v>
      </c>
    </row>
    <row r="87" spans="1:16" s="3" customFormat="1" ht="15">
      <c r="A87" s="261"/>
      <c r="B87" s="261"/>
      <c r="C87" s="262"/>
      <c r="D87" s="262"/>
      <c r="E87" s="262"/>
      <c r="F87" s="263"/>
      <c r="G87" s="263"/>
      <c r="H87" s="264"/>
      <c r="I87" s="265" t="s">
        <v>2186</v>
      </c>
      <c r="J87" s="614"/>
      <c r="K87" s="87"/>
      <c r="L87" s="87"/>
      <c r="M87" s="322"/>
      <c r="N87" s="257"/>
      <c r="O87" s="257"/>
      <c r="P87" s="258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39" top="0.55118110236220474" bottom="0.55118110236220474" header="0.31496062992125984" footer="0.31496062992125984"/>
  <pageSetup paperSize="9" firstPageNumber="6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Q128"/>
  <sheetViews>
    <sheetView topLeftCell="A24" workbookViewId="0">
      <selection activeCell="A34" sqref="A34"/>
    </sheetView>
  </sheetViews>
  <sheetFormatPr defaultRowHeight="17.45" customHeight="1"/>
  <cols>
    <col min="1" max="2" width="8.28515625" style="2" customWidth="1"/>
    <col min="3" max="3" width="33" style="20" customWidth="1"/>
    <col min="4" max="4" width="11.85546875" style="20" customWidth="1"/>
    <col min="5" max="5" width="9.7109375" style="20" customWidth="1"/>
    <col min="6" max="6" width="10.140625" customWidth="1"/>
    <col min="7" max="7" width="12.85546875" customWidth="1"/>
    <col min="8" max="8" width="11.7109375" customWidth="1"/>
    <col min="9" max="10" width="7.42578125" style="21" customWidth="1"/>
    <col min="11" max="12" width="32" style="20" customWidth="1"/>
    <col min="13" max="13" width="10.7109375" style="20" customWidth="1"/>
    <col min="14" max="14" width="12.5703125" customWidth="1"/>
    <col min="15" max="15" width="12.85546875" customWidth="1"/>
    <col min="16" max="16" width="12.28515625" customWidth="1"/>
  </cols>
  <sheetData>
    <row r="1" spans="1:17" ht="18.75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75">
      <c r="A2" s="849" t="s">
        <v>3458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2292</v>
      </c>
      <c r="J3" s="852"/>
      <c r="K3" s="852"/>
      <c r="L3" s="852"/>
      <c r="M3" s="852"/>
      <c r="N3" s="852"/>
      <c r="O3" s="851" t="s">
        <v>30</v>
      </c>
      <c r="P3" s="851"/>
    </row>
    <row r="4" spans="1:17" ht="51.7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3280</v>
      </c>
      <c r="O4" s="112" t="s">
        <v>2775</v>
      </c>
      <c r="P4" s="112" t="s">
        <v>2771</v>
      </c>
    </row>
    <row r="5" spans="1:17" ht="24">
      <c r="A5" s="314" t="s">
        <v>1154</v>
      </c>
      <c r="B5" s="314"/>
      <c r="C5" s="291" t="s">
        <v>1438</v>
      </c>
      <c r="D5" s="291"/>
      <c r="E5" s="291"/>
      <c r="F5" s="291"/>
      <c r="G5" s="291"/>
      <c r="H5" s="291"/>
      <c r="I5" s="196" t="s">
        <v>1201</v>
      </c>
      <c r="J5" s="196"/>
      <c r="K5" s="196" t="s">
        <v>2294</v>
      </c>
      <c r="L5" s="196"/>
      <c r="M5" s="152"/>
      <c r="N5" s="196"/>
      <c r="O5" s="196"/>
      <c r="P5" s="196"/>
    </row>
    <row r="6" spans="1:17" ht="15.6" customHeight="1">
      <c r="A6" s="292" t="s">
        <v>1155</v>
      </c>
      <c r="B6" s="292" t="s">
        <v>3035</v>
      </c>
      <c r="C6" s="142" t="s">
        <v>1156</v>
      </c>
      <c r="D6" s="292" t="s">
        <v>3036</v>
      </c>
      <c r="E6" s="530">
        <v>5500000</v>
      </c>
      <c r="F6" s="530">
        <v>3928500</v>
      </c>
      <c r="G6" s="531">
        <f>VLOOKUP(A6,[3]Sheet1!$A$219:$H$246,7,0)</f>
        <v>4200000</v>
      </c>
      <c r="H6" s="531">
        <f>VLOOKUP(A6,[3]Sheet1!$A$219:$H$246,8,0)</f>
        <v>4200000</v>
      </c>
      <c r="I6" s="205" t="s">
        <v>1202</v>
      </c>
      <c r="J6" s="292" t="s">
        <v>2815</v>
      </c>
      <c r="K6" s="192" t="s">
        <v>1203</v>
      </c>
      <c r="L6" s="292" t="s">
        <v>2853</v>
      </c>
      <c r="M6" s="520">
        <v>0</v>
      </c>
      <c r="N6" s="521">
        <v>0</v>
      </c>
      <c r="O6" s="522">
        <v>0</v>
      </c>
      <c r="P6" s="522">
        <v>0</v>
      </c>
      <c r="Q6" t="s">
        <v>3278</v>
      </c>
    </row>
    <row r="7" spans="1:17" ht="16.899999999999999" customHeight="1">
      <c r="A7" s="292" t="s">
        <v>1157</v>
      </c>
      <c r="B7" s="292" t="s">
        <v>3035</v>
      </c>
      <c r="C7" s="142" t="s">
        <v>1158</v>
      </c>
      <c r="D7" s="292" t="s">
        <v>3036</v>
      </c>
      <c r="E7" s="530">
        <v>400000</v>
      </c>
      <c r="F7" s="530">
        <v>21600</v>
      </c>
      <c r="G7" s="531">
        <f>VLOOKUP(A7,[3]Sheet1!$A$219:$H$246,7,0)</f>
        <v>50000</v>
      </c>
      <c r="H7" s="531">
        <f>VLOOKUP(A7,[3]Sheet1!$A$219:$H$246,8,0)</f>
        <v>50000</v>
      </c>
      <c r="I7" s="205" t="s">
        <v>1204</v>
      </c>
      <c r="J7" s="292" t="s">
        <v>2817</v>
      </c>
      <c r="K7" s="192" t="s">
        <v>36</v>
      </c>
      <c r="L7" s="292" t="s">
        <v>2855</v>
      </c>
      <c r="M7" s="520">
        <v>0</v>
      </c>
      <c r="N7" s="521">
        <v>0</v>
      </c>
      <c r="O7" s="522">
        <v>0</v>
      </c>
      <c r="P7" s="522">
        <v>0</v>
      </c>
      <c r="Q7" t="s">
        <v>3278</v>
      </c>
    </row>
    <row r="8" spans="1:17" ht="16.149999999999999" customHeight="1">
      <c r="A8" s="292" t="s">
        <v>1159</v>
      </c>
      <c r="B8" s="292" t="s">
        <v>3035</v>
      </c>
      <c r="C8" s="142" t="s">
        <v>1160</v>
      </c>
      <c r="D8" s="292" t="s">
        <v>3036</v>
      </c>
      <c r="E8" s="530">
        <v>40000</v>
      </c>
      <c r="F8" s="530">
        <v>10800</v>
      </c>
      <c r="G8" s="531">
        <f>VLOOKUP(A8,[3]Sheet1!$A$219:$H$246,7,0)</f>
        <v>30000</v>
      </c>
      <c r="H8" s="531">
        <f>VLOOKUP(A8,[3]Sheet1!$A$219:$H$246,8,0)</f>
        <v>30000</v>
      </c>
      <c r="I8" s="205" t="s">
        <v>1205</v>
      </c>
      <c r="J8" s="292" t="s">
        <v>2818</v>
      </c>
      <c r="K8" s="192" t="s">
        <v>38</v>
      </c>
      <c r="L8" s="292" t="s">
        <v>2856</v>
      </c>
      <c r="M8" s="520">
        <v>0</v>
      </c>
      <c r="N8" s="521">
        <v>0</v>
      </c>
      <c r="O8" s="522">
        <v>0</v>
      </c>
      <c r="P8" s="522">
        <v>0</v>
      </c>
      <c r="Q8" t="s">
        <v>3278</v>
      </c>
    </row>
    <row r="9" spans="1:17" ht="15" customHeight="1">
      <c r="A9" s="292" t="s">
        <v>1161</v>
      </c>
      <c r="B9" s="292" t="s">
        <v>3035</v>
      </c>
      <c r="C9" s="142" t="s">
        <v>1162</v>
      </c>
      <c r="D9" s="292" t="s">
        <v>3036</v>
      </c>
      <c r="E9" s="530">
        <v>8000000</v>
      </c>
      <c r="F9" s="530">
        <v>0</v>
      </c>
      <c r="G9" s="531">
        <f>VLOOKUP(A9,[3]Sheet1!$A$219:$H$246,7,0)</f>
        <v>30000</v>
      </c>
      <c r="H9" s="531">
        <f>VLOOKUP(A9,[3]Sheet1!$A$219:$H$246,8,0)</f>
        <v>30000</v>
      </c>
      <c r="I9" s="205" t="s">
        <v>1206</v>
      </c>
      <c r="J9" s="292" t="s">
        <v>2819</v>
      </c>
      <c r="K9" s="192" t="s">
        <v>40</v>
      </c>
      <c r="L9" s="292" t="s">
        <v>2819</v>
      </c>
      <c r="M9" s="520">
        <v>0</v>
      </c>
      <c r="N9" s="521">
        <v>0</v>
      </c>
      <c r="O9" s="522">
        <v>0</v>
      </c>
      <c r="P9" s="522">
        <v>0</v>
      </c>
      <c r="Q9" t="s">
        <v>3278</v>
      </c>
    </row>
    <row r="10" spans="1:17" ht="15.6" customHeight="1">
      <c r="A10" s="292" t="s">
        <v>1163</v>
      </c>
      <c r="B10" s="292" t="s">
        <v>3035</v>
      </c>
      <c r="C10" s="142" t="s">
        <v>1164</v>
      </c>
      <c r="D10" s="292" t="s">
        <v>3036</v>
      </c>
      <c r="E10" s="530">
        <v>1850000</v>
      </c>
      <c r="F10" s="530">
        <v>0</v>
      </c>
      <c r="G10" s="531">
        <f>VLOOKUP(A10,[3]Sheet1!$A$219:$H$246,7,0)</f>
        <v>30000</v>
      </c>
      <c r="H10" s="531">
        <f>VLOOKUP(A10,[3]Sheet1!$A$219:$H$246,8,0)</f>
        <v>30000</v>
      </c>
      <c r="I10" s="112" t="s">
        <v>43</v>
      </c>
      <c r="J10" s="112"/>
      <c r="K10" s="193" t="s">
        <v>44</v>
      </c>
      <c r="L10" s="193"/>
      <c r="M10" s="529">
        <f>SUM(M6:M9)</f>
        <v>0</v>
      </c>
      <c r="N10" s="529">
        <f t="shared" ref="N10:P10" si="0">SUM(N6:N9)</f>
        <v>0</v>
      </c>
      <c r="O10" s="529">
        <f t="shared" si="0"/>
        <v>0</v>
      </c>
      <c r="P10" s="529">
        <f t="shared" si="0"/>
        <v>0</v>
      </c>
    </row>
    <row r="11" spans="1:17" ht="17.45" customHeight="1">
      <c r="A11" s="292" t="s">
        <v>1165</v>
      </c>
      <c r="B11" s="292" t="s">
        <v>3035</v>
      </c>
      <c r="C11" s="142" t="s">
        <v>1166</v>
      </c>
      <c r="D11" s="292" t="s">
        <v>3036</v>
      </c>
      <c r="E11" s="530">
        <v>1820000</v>
      </c>
      <c r="F11" s="530">
        <v>1443000</v>
      </c>
      <c r="G11" s="531">
        <f>VLOOKUP(A11,[3]Sheet1!$A$219:$H$246,7,0)</f>
        <v>1600000</v>
      </c>
      <c r="H11" s="531">
        <f>VLOOKUP(A11,[3]Sheet1!$A$219:$H$246,8,0)</f>
        <v>1600000</v>
      </c>
      <c r="I11" s="192"/>
      <c r="J11" s="192"/>
      <c r="K11" s="114" t="s">
        <v>792</v>
      </c>
      <c r="L11" s="114"/>
      <c r="M11" s="520"/>
      <c r="N11" s="524"/>
      <c r="O11" s="524"/>
      <c r="P11" s="524"/>
    </row>
    <row r="12" spans="1:17" ht="16.899999999999999" customHeight="1">
      <c r="A12" s="292" t="s">
        <v>1167</v>
      </c>
      <c r="B12" s="292" t="s">
        <v>3035</v>
      </c>
      <c r="C12" s="142" t="s">
        <v>2665</v>
      </c>
      <c r="D12" s="292" t="s">
        <v>3036</v>
      </c>
      <c r="E12" s="533">
        <v>1600000</v>
      </c>
      <c r="F12" s="530">
        <v>0</v>
      </c>
      <c r="G12" s="531">
        <f>VLOOKUP(A12,[3]Sheet1!$A$219:$H$246,7,0)</f>
        <v>30000</v>
      </c>
      <c r="H12" s="531">
        <f>VLOOKUP(A12,[3]Sheet1!$A$219:$H$246,8,0)</f>
        <v>20000</v>
      </c>
      <c r="I12" s="205" t="s">
        <v>1207</v>
      </c>
      <c r="J12" s="292" t="s">
        <v>3037</v>
      </c>
      <c r="K12" s="192" t="s">
        <v>46</v>
      </c>
      <c r="L12" s="292" t="s">
        <v>3038</v>
      </c>
      <c r="M12" s="520">
        <v>12000000</v>
      </c>
      <c r="N12" s="521">
        <v>5713108</v>
      </c>
      <c r="O12" s="522">
        <v>8500000</v>
      </c>
      <c r="P12" s="522">
        <v>10000000</v>
      </c>
      <c r="Q12" t="s">
        <v>3279</v>
      </c>
    </row>
    <row r="13" spans="1:17" ht="15">
      <c r="A13" s="292" t="s">
        <v>1168</v>
      </c>
      <c r="B13" s="292" t="s">
        <v>3035</v>
      </c>
      <c r="C13" s="142" t="s">
        <v>1169</v>
      </c>
      <c r="D13" s="292" t="s">
        <v>3036</v>
      </c>
      <c r="E13" s="530">
        <v>6600000</v>
      </c>
      <c r="F13" s="530">
        <v>4615000</v>
      </c>
      <c r="G13" s="531">
        <f>VLOOKUP(A13,[3]Sheet1!$A$219:$H$246,7,0)</f>
        <v>5000000</v>
      </c>
      <c r="H13" s="531">
        <f>VLOOKUP(A13,[3]Sheet1!$A$219:$H$246,8,0)</f>
        <v>5000000</v>
      </c>
      <c r="I13" s="93" t="s">
        <v>2596</v>
      </c>
      <c r="J13" s="292" t="s">
        <v>3053</v>
      </c>
      <c r="K13" s="154" t="s">
        <v>110</v>
      </c>
      <c r="L13" s="292" t="s">
        <v>3054</v>
      </c>
      <c r="M13" s="521">
        <v>3960000</v>
      </c>
      <c r="N13" s="521">
        <v>0</v>
      </c>
      <c r="O13" s="522">
        <v>0</v>
      </c>
      <c r="P13" s="522">
        <v>4200000</v>
      </c>
      <c r="Q13" t="s">
        <v>3279</v>
      </c>
    </row>
    <row r="14" spans="1:17" ht="15">
      <c r="A14" s="292" t="s">
        <v>1170</v>
      </c>
      <c r="B14" s="292" t="s">
        <v>3035</v>
      </c>
      <c r="C14" s="142" t="s">
        <v>1171</v>
      </c>
      <c r="D14" s="292" t="s">
        <v>3036</v>
      </c>
      <c r="E14" s="533">
        <v>60000</v>
      </c>
      <c r="F14" s="530">
        <v>0</v>
      </c>
      <c r="G14" s="531">
        <f>VLOOKUP(A14,[3]Sheet1!$A$219:$H$246,7,0)</f>
        <v>0</v>
      </c>
      <c r="H14" s="531">
        <f>VLOOKUP(A14,[3]Sheet1!$A$219:$H$246,8,0)</f>
        <v>0</v>
      </c>
      <c r="I14" s="205" t="s">
        <v>1208</v>
      </c>
      <c r="J14" s="292" t="s">
        <v>2823</v>
      </c>
      <c r="K14" s="192" t="s">
        <v>50</v>
      </c>
      <c r="L14" s="292" t="s">
        <v>2859</v>
      </c>
      <c r="M14" s="520">
        <v>50000</v>
      </c>
      <c r="N14" s="521">
        <v>0</v>
      </c>
      <c r="O14" s="522">
        <v>10000</v>
      </c>
      <c r="P14" s="522">
        <v>10000</v>
      </c>
      <c r="Q14" t="s">
        <v>3279</v>
      </c>
    </row>
    <row r="15" spans="1:17" ht="24">
      <c r="A15" s="292" t="s">
        <v>1172</v>
      </c>
      <c r="B15" s="292" t="s">
        <v>3035</v>
      </c>
      <c r="C15" s="142" t="s">
        <v>2668</v>
      </c>
      <c r="D15" s="292" t="s">
        <v>3036</v>
      </c>
      <c r="E15" s="530">
        <v>1300000</v>
      </c>
      <c r="F15" s="530">
        <v>1410000</v>
      </c>
      <c r="G15" s="531">
        <f>VLOOKUP(A15,[3]Sheet1!$A$219:$H$246,7,0)</f>
        <v>1500000</v>
      </c>
      <c r="H15" s="531">
        <f>VLOOKUP(A15,[3]Sheet1!$A$219:$H$246,8,0)</f>
        <v>1500000</v>
      </c>
      <c r="I15" s="205" t="s">
        <v>1209</v>
      </c>
      <c r="J15" s="292" t="s">
        <v>2826</v>
      </c>
      <c r="K15" s="192" t="s">
        <v>1210</v>
      </c>
      <c r="L15" s="292" t="s">
        <v>2862</v>
      </c>
      <c r="M15" s="520">
        <v>50000</v>
      </c>
      <c r="N15" s="521">
        <v>1875</v>
      </c>
      <c r="O15" s="522">
        <v>10000</v>
      </c>
      <c r="P15" s="522">
        <v>20000</v>
      </c>
      <c r="Q15" t="s">
        <v>3279</v>
      </c>
    </row>
    <row r="16" spans="1:17" ht="24">
      <c r="A16" s="292" t="s">
        <v>1173</v>
      </c>
      <c r="B16" s="292" t="s">
        <v>3035</v>
      </c>
      <c r="C16" s="142" t="s">
        <v>1174</v>
      </c>
      <c r="D16" s="292" t="s">
        <v>3036</v>
      </c>
      <c r="E16" s="533">
        <v>20000</v>
      </c>
      <c r="F16" s="530">
        <v>6000</v>
      </c>
      <c r="G16" s="531">
        <f>VLOOKUP(A16,[3]Sheet1!$A$219:$H$246,7,0)</f>
        <v>10000</v>
      </c>
      <c r="H16" s="531">
        <f>VLOOKUP(A16,[3]Sheet1!$A$219:$H$246,8,0)</f>
        <v>10000</v>
      </c>
      <c r="I16" s="205" t="s">
        <v>1211</v>
      </c>
      <c r="J16" s="292" t="s">
        <v>2827</v>
      </c>
      <c r="K16" s="192" t="s">
        <v>684</v>
      </c>
      <c r="L16" s="292" t="s">
        <v>2863</v>
      </c>
      <c r="M16" s="520">
        <v>200000</v>
      </c>
      <c r="N16" s="521">
        <v>4917</v>
      </c>
      <c r="O16" s="522">
        <v>10000</v>
      </c>
      <c r="P16" s="522">
        <v>20000</v>
      </c>
      <c r="Q16" t="s">
        <v>3279</v>
      </c>
    </row>
    <row r="17" spans="1:17" ht="14.45" customHeight="1">
      <c r="A17" s="292" t="s">
        <v>1175</v>
      </c>
      <c r="B17" s="292" t="s">
        <v>3035</v>
      </c>
      <c r="C17" s="142" t="s">
        <v>2723</v>
      </c>
      <c r="D17" s="292" t="s">
        <v>3036</v>
      </c>
      <c r="E17" s="530">
        <v>20000</v>
      </c>
      <c r="F17" s="530">
        <v>0</v>
      </c>
      <c r="G17" s="531">
        <f>VLOOKUP(A17,[3]Sheet1!$A$219:$H$246,7,0)</f>
        <v>10000</v>
      </c>
      <c r="H17" s="531">
        <f>VLOOKUP(A17,[3]Sheet1!$A$219:$H$246,8,0)</f>
        <v>10000</v>
      </c>
      <c r="I17" s="205" t="s">
        <v>1212</v>
      </c>
      <c r="J17" s="292" t="s">
        <v>2828</v>
      </c>
      <c r="K17" s="192" t="s">
        <v>60</v>
      </c>
      <c r="L17" s="292" t="s">
        <v>2864</v>
      </c>
      <c r="M17" s="520">
        <v>150000</v>
      </c>
      <c r="N17" s="521">
        <v>0</v>
      </c>
      <c r="O17" s="522">
        <v>10000</v>
      </c>
      <c r="P17" s="522">
        <v>10000</v>
      </c>
      <c r="Q17" t="s">
        <v>3279</v>
      </c>
    </row>
    <row r="18" spans="1:17" ht="13.15" customHeight="1">
      <c r="A18" s="117" t="s">
        <v>1176</v>
      </c>
      <c r="B18" s="292" t="s">
        <v>3035</v>
      </c>
      <c r="C18" s="137" t="s">
        <v>1177</v>
      </c>
      <c r="D18" s="292" t="s">
        <v>3036</v>
      </c>
      <c r="E18" s="534">
        <v>60000</v>
      </c>
      <c r="F18" s="535">
        <v>0</v>
      </c>
      <c r="G18" s="531">
        <f>VLOOKUP(A18,[3]Sheet1!$A$219:$H$246,7,0)</f>
        <v>10000</v>
      </c>
      <c r="H18" s="531">
        <f>VLOOKUP(A18,[3]Sheet1!$A$219:$H$246,8,0)</f>
        <v>10000</v>
      </c>
      <c r="I18" s="205" t="s">
        <v>1213</v>
      </c>
      <c r="J18" s="292" t="s">
        <v>2831</v>
      </c>
      <c r="K18" s="192" t="s">
        <v>66</v>
      </c>
      <c r="L18" s="292" t="s">
        <v>2867</v>
      </c>
      <c r="M18" s="520">
        <v>50000</v>
      </c>
      <c r="N18" s="521">
        <v>4400</v>
      </c>
      <c r="O18" s="522">
        <v>10000</v>
      </c>
      <c r="P18" s="522">
        <v>10000</v>
      </c>
      <c r="Q18" t="s">
        <v>3279</v>
      </c>
    </row>
    <row r="19" spans="1:17" ht="15.6" customHeight="1">
      <c r="A19" s="122" t="s">
        <v>1178</v>
      </c>
      <c r="B19" s="292" t="s">
        <v>3035</v>
      </c>
      <c r="C19" s="129" t="s">
        <v>1179</v>
      </c>
      <c r="D19" s="292" t="s">
        <v>3036</v>
      </c>
      <c r="E19" s="524">
        <v>100000</v>
      </c>
      <c r="F19" s="524">
        <v>0</v>
      </c>
      <c r="G19" s="531">
        <f>VLOOKUP(A19,[3]Sheet1!$A$219:$H$246,7,0)</f>
        <v>10000</v>
      </c>
      <c r="H19" s="531">
        <f>VLOOKUP(A19,[3]Sheet1!$A$219:$H$246,8,0)</f>
        <v>10000</v>
      </c>
      <c r="I19" s="205" t="s">
        <v>1214</v>
      </c>
      <c r="J19" s="292" t="s">
        <v>2834</v>
      </c>
      <c r="K19" s="192" t="s">
        <v>72</v>
      </c>
      <c r="L19" s="292" t="s">
        <v>2869</v>
      </c>
      <c r="M19" s="520">
        <v>0</v>
      </c>
      <c r="N19" s="521">
        <v>0</v>
      </c>
      <c r="O19" s="522">
        <v>0</v>
      </c>
      <c r="P19" s="522">
        <v>0</v>
      </c>
      <c r="Q19" t="s">
        <v>3279</v>
      </c>
    </row>
    <row r="20" spans="1:17" ht="16.149999999999999" customHeight="1">
      <c r="A20" s="122" t="s">
        <v>1180</v>
      </c>
      <c r="B20" s="292" t="s">
        <v>3035</v>
      </c>
      <c r="C20" s="129" t="s">
        <v>1181</v>
      </c>
      <c r="D20" s="292" t="s">
        <v>3036</v>
      </c>
      <c r="E20" s="524">
        <v>100000</v>
      </c>
      <c r="F20" s="524">
        <v>0</v>
      </c>
      <c r="G20" s="531">
        <f>VLOOKUP(A20,[3]Sheet1!$A$219:$H$246,7,0)</f>
        <v>10000</v>
      </c>
      <c r="H20" s="531">
        <f>VLOOKUP(A20,[3]Sheet1!$A$219:$H$246,8,0)</f>
        <v>10000</v>
      </c>
      <c r="I20" s="205" t="s">
        <v>1215</v>
      </c>
      <c r="J20" s="292" t="s">
        <v>2838</v>
      </c>
      <c r="K20" s="192" t="s">
        <v>81</v>
      </c>
      <c r="L20" s="292" t="s">
        <v>2872</v>
      </c>
      <c r="M20" s="520">
        <v>100000</v>
      </c>
      <c r="N20" s="521">
        <v>0</v>
      </c>
      <c r="O20" s="522">
        <v>10000</v>
      </c>
      <c r="P20" s="522">
        <v>50000</v>
      </c>
      <c r="Q20" t="s">
        <v>3279</v>
      </c>
    </row>
    <row r="21" spans="1:17" ht="16.149999999999999" customHeight="1">
      <c r="A21" s="156" t="s">
        <v>1182</v>
      </c>
      <c r="B21" s="292" t="s">
        <v>3035</v>
      </c>
      <c r="C21" s="154" t="s">
        <v>1183</v>
      </c>
      <c r="D21" s="292" t="s">
        <v>3036</v>
      </c>
      <c r="E21" s="524">
        <v>50000</v>
      </c>
      <c r="F21" s="524">
        <v>14700</v>
      </c>
      <c r="G21" s="531">
        <f>VLOOKUP(A21,[3]Sheet1!$A$219:$H$246,7,0)</f>
        <v>20000</v>
      </c>
      <c r="H21" s="531">
        <f>VLOOKUP(A21,[3]Sheet1!$A$219:$H$246,8,0)</f>
        <v>20000</v>
      </c>
      <c r="I21" s="205" t="s">
        <v>1216</v>
      </c>
      <c r="J21" s="292" t="s">
        <v>2840</v>
      </c>
      <c r="K21" s="192" t="s">
        <v>85</v>
      </c>
      <c r="L21" s="292" t="s">
        <v>2874</v>
      </c>
      <c r="M21" s="520">
        <v>200000</v>
      </c>
      <c r="N21" s="521">
        <v>0</v>
      </c>
      <c r="O21" s="522">
        <v>10000</v>
      </c>
      <c r="P21" s="522">
        <v>10000</v>
      </c>
      <c r="Q21" t="s">
        <v>3279</v>
      </c>
    </row>
    <row r="22" spans="1:17" ht="16.149999999999999" customHeight="1">
      <c r="A22" s="156" t="s">
        <v>1184</v>
      </c>
      <c r="B22" s="292" t="s">
        <v>3035</v>
      </c>
      <c r="C22" s="154" t="s">
        <v>1185</v>
      </c>
      <c r="D22" s="292" t="s">
        <v>3036</v>
      </c>
      <c r="E22" s="524">
        <v>30000</v>
      </c>
      <c r="F22" s="524">
        <v>0</v>
      </c>
      <c r="G22" s="531">
        <f>VLOOKUP(A22,[3]Sheet1!$A$219:$H$246,7,0)</f>
        <v>10000</v>
      </c>
      <c r="H22" s="531">
        <f>VLOOKUP(A22,[3]Sheet1!$A$219:$H$246,8,0)</f>
        <v>10000</v>
      </c>
      <c r="I22" s="205" t="s">
        <v>1217</v>
      </c>
      <c r="J22" s="292" t="s">
        <v>3030</v>
      </c>
      <c r="K22" s="192" t="s">
        <v>2669</v>
      </c>
      <c r="L22" s="292" t="s">
        <v>3031</v>
      </c>
      <c r="M22" s="520">
        <v>0</v>
      </c>
      <c r="N22" s="521">
        <v>0</v>
      </c>
      <c r="O22" s="522">
        <v>0</v>
      </c>
      <c r="P22" s="522">
        <v>2650000</v>
      </c>
      <c r="Q22" t="s">
        <v>3279</v>
      </c>
    </row>
    <row r="23" spans="1:17" ht="24">
      <c r="A23" s="156" t="s">
        <v>1186</v>
      </c>
      <c r="B23" s="292" t="s">
        <v>3035</v>
      </c>
      <c r="C23" s="154" t="s">
        <v>1187</v>
      </c>
      <c r="D23" s="292" t="s">
        <v>3036</v>
      </c>
      <c r="E23" s="524">
        <v>100000</v>
      </c>
      <c r="F23" s="524">
        <v>0</v>
      </c>
      <c r="G23" s="531">
        <f>VLOOKUP(A23,[3]Sheet1!$A$219:$H$246,7,0)</f>
        <v>10000</v>
      </c>
      <c r="H23" s="531">
        <f>VLOOKUP(A23,[3]Sheet1!$A$219:$H$246,8,0)</f>
        <v>10000</v>
      </c>
      <c r="I23" s="205" t="s">
        <v>1218</v>
      </c>
      <c r="J23" s="292" t="s">
        <v>3051</v>
      </c>
      <c r="K23" s="192" t="s">
        <v>2720</v>
      </c>
      <c r="L23" s="292" t="s">
        <v>3052</v>
      </c>
      <c r="M23" s="520">
        <v>0</v>
      </c>
      <c r="N23" s="521">
        <v>0</v>
      </c>
      <c r="O23" s="522">
        <v>0</v>
      </c>
      <c r="P23" s="522">
        <v>0</v>
      </c>
      <c r="Q23" t="s">
        <v>3279</v>
      </c>
    </row>
    <row r="24" spans="1:17" ht="24">
      <c r="A24" s="156" t="s">
        <v>1188</v>
      </c>
      <c r="B24" s="292" t="s">
        <v>3035</v>
      </c>
      <c r="C24" s="154" t="s">
        <v>2643</v>
      </c>
      <c r="D24" s="292" t="s">
        <v>3036</v>
      </c>
      <c r="E24" s="524">
        <v>330000</v>
      </c>
      <c r="F24" s="524">
        <v>0</v>
      </c>
      <c r="G24" s="531">
        <f>VLOOKUP(A24,[3]Sheet1!$A$219:$H$246,7,0)</f>
        <v>10000</v>
      </c>
      <c r="H24" s="531">
        <f>VLOOKUP(A24,[3]Sheet1!$A$219:$H$246,8,0)</f>
        <v>10000</v>
      </c>
      <c r="I24" s="205" t="s">
        <v>1219</v>
      </c>
      <c r="J24" s="292" t="s">
        <v>3042</v>
      </c>
      <c r="K24" s="192" t="s">
        <v>1220</v>
      </c>
      <c r="L24" s="292" t="s">
        <v>3043</v>
      </c>
      <c r="M24" s="520">
        <v>50000</v>
      </c>
      <c r="N24" s="521">
        <v>0</v>
      </c>
      <c r="O24" s="522">
        <v>10000</v>
      </c>
      <c r="P24" s="522">
        <v>50000</v>
      </c>
      <c r="Q24" t="s">
        <v>3279</v>
      </c>
    </row>
    <row r="25" spans="1:17" ht="24">
      <c r="A25" s="156" t="s">
        <v>1189</v>
      </c>
      <c r="B25" s="292" t="s">
        <v>3035</v>
      </c>
      <c r="C25" s="154" t="s">
        <v>1190</v>
      </c>
      <c r="D25" s="292" t="s">
        <v>3036</v>
      </c>
      <c r="E25" s="524">
        <v>10000</v>
      </c>
      <c r="F25" s="524">
        <v>0</v>
      </c>
      <c r="G25" s="531">
        <f>VLOOKUP(A25,[3]Sheet1!$A$219:$H$246,7,0)</f>
        <v>10000</v>
      </c>
      <c r="H25" s="531">
        <f>VLOOKUP(A25,[3]Sheet1!$A$219:$H$246,8,0)</f>
        <v>10000</v>
      </c>
      <c r="I25" s="205" t="s">
        <v>1221</v>
      </c>
      <c r="J25" s="292" t="s">
        <v>2819</v>
      </c>
      <c r="K25" s="192" t="s">
        <v>2661</v>
      </c>
      <c r="L25" s="292" t="s">
        <v>2819</v>
      </c>
      <c r="M25" s="520">
        <v>0</v>
      </c>
      <c r="N25" s="521">
        <v>0</v>
      </c>
      <c r="O25" s="522">
        <v>0</v>
      </c>
      <c r="P25" s="522">
        <v>0</v>
      </c>
      <c r="Q25" t="s">
        <v>3279</v>
      </c>
    </row>
    <row r="26" spans="1:17" ht="13.9" customHeight="1">
      <c r="A26" s="156" t="s">
        <v>1191</v>
      </c>
      <c r="B26" s="292" t="s">
        <v>3035</v>
      </c>
      <c r="C26" s="192" t="s">
        <v>2666</v>
      </c>
      <c r="D26" s="292" t="s">
        <v>3036</v>
      </c>
      <c r="E26" s="524">
        <v>0</v>
      </c>
      <c r="F26" s="524">
        <v>91800</v>
      </c>
      <c r="G26" s="531">
        <f>VLOOKUP(A26,[3]Sheet1!$A$219:$H$246,7,0)</f>
        <v>100000</v>
      </c>
      <c r="H26" s="531">
        <f>VLOOKUP(A26,[3]Sheet1!$A$219:$H$246,8,0)</f>
        <v>100000</v>
      </c>
      <c r="I26" s="205" t="s">
        <v>1222</v>
      </c>
      <c r="J26" s="292" t="s">
        <v>2924</v>
      </c>
      <c r="K26" s="192" t="s">
        <v>180</v>
      </c>
      <c r="L26" s="292" t="s">
        <v>180</v>
      </c>
      <c r="M26" s="520">
        <v>0</v>
      </c>
      <c r="N26" s="521">
        <v>0</v>
      </c>
      <c r="O26" s="522">
        <v>0</v>
      </c>
      <c r="P26" s="522">
        <v>0</v>
      </c>
      <c r="Q26" t="s">
        <v>3279</v>
      </c>
    </row>
    <row r="27" spans="1:17" ht="15.6" customHeight="1">
      <c r="A27" s="156" t="s">
        <v>1192</v>
      </c>
      <c r="B27" s="292" t="s">
        <v>3024</v>
      </c>
      <c r="C27" s="154" t="s">
        <v>1193</v>
      </c>
      <c r="D27" s="292" t="s">
        <v>1193</v>
      </c>
      <c r="E27" s="524">
        <v>1000000</v>
      </c>
      <c r="F27" s="524">
        <v>0</v>
      </c>
      <c r="G27" s="531">
        <f>VLOOKUP(A27,[3]Sheet1!$A$219:$H$246,7,0)</f>
        <v>10000</v>
      </c>
      <c r="H27" s="531">
        <f>VLOOKUP(A27,[3]Sheet1!$A$219:$H$246,8,0)</f>
        <v>10000</v>
      </c>
      <c r="I27" s="205" t="s">
        <v>1223</v>
      </c>
      <c r="J27" s="292" t="s">
        <v>3044</v>
      </c>
      <c r="K27" s="192" t="s">
        <v>94</v>
      </c>
      <c r="L27" s="292" t="s">
        <v>3045</v>
      </c>
      <c r="M27" s="520">
        <v>50000</v>
      </c>
      <c r="N27" s="521">
        <v>0</v>
      </c>
      <c r="O27" s="522">
        <v>10000</v>
      </c>
      <c r="P27" s="522">
        <v>50000</v>
      </c>
      <c r="Q27" t="s">
        <v>3279</v>
      </c>
    </row>
    <row r="28" spans="1:17" ht="16.149999999999999" customHeight="1">
      <c r="A28" s="156" t="s">
        <v>1194</v>
      </c>
      <c r="B28" s="292" t="s">
        <v>3035</v>
      </c>
      <c r="C28" s="154" t="s">
        <v>2644</v>
      </c>
      <c r="D28" s="292" t="s">
        <v>3036</v>
      </c>
      <c r="E28" s="524">
        <v>2000000</v>
      </c>
      <c r="F28" s="524">
        <v>10800</v>
      </c>
      <c r="G28" s="531">
        <f>VLOOKUP(A28,[3]Sheet1!$A$219:$H$246,7,0)</f>
        <v>20000</v>
      </c>
      <c r="H28" s="531">
        <f>VLOOKUP(A28,[3]Sheet1!$A$219:$H$246,8,0)</f>
        <v>20000</v>
      </c>
      <c r="I28" s="205" t="s">
        <v>1224</v>
      </c>
      <c r="J28" s="292" t="s">
        <v>2979</v>
      </c>
      <c r="K28" s="192" t="s">
        <v>389</v>
      </c>
      <c r="L28" s="292" t="s">
        <v>2980</v>
      </c>
      <c r="M28" s="520">
        <v>50000</v>
      </c>
      <c r="N28" s="521">
        <v>0</v>
      </c>
      <c r="O28" s="522">
        <v>10000</v>
      </c>
      <c r="P28" s="522">
        <v>10000</v>
      </c>
      <c r="Q28" t="s">
        <v>3279</v>
      </c>
    </row>
    <row r="29" spans="1:17" ht="15.6" customHeight="1">
      <c r="A29" s="156" t="s">
        <v>1195</v>
      </c>
      <c r="B29" s="292" t="s">
        <v>3035</v>
      </c>
      <c r="C29" s="154" t="s">
        <v>2645</v>
      </c>
      <c r="D29" s="292" t="s">
        <v>3036</v>
      </c>
      <c r="E29" s="524">
        <v>10000000</v>
      </c>
      <c r="F29" s="524">
        <v>10701600</v>
      </c>
      <c r="G29" s="531">
        <f>VLOOKUP(A29,[3]Sheet1!$A$219:$H$246,7,0)</f>
        <v>11500000</v>
      </c>
      <c r="H29" s="531">
        <f>VLOOKUP(A29,[3]Sheet1!$A$219:$H$246,8,0)</f>
        <v>12000000</v>
      </c>
      <c r="I29" s="205" t="s">
        <v>1225</v>
      </c>
      <c r="J29" s="292" t="s">
        <v>2925</v>
      </c>
      <c r="K29" s="192" t="s">
        <v>182</v>
      </c>
      <c r="L29" s="292" t="s">
        <v>2926</v>
      </c>
      <c r="M29" s="520">
        <v>50000</v>
      </c>
      <c r="N29" s="521">
        <v>0</v>
      </c>
      <c r="O29" s="522">
        <v>10000</v>
      </c>
      <c r="P29" s="522">
        <v>10000</v>
      </c>
      <c r="Q29" t="s">
        <v>3279</v>
      </c>
    </row>
    <row r="30" spans="1:17" ht="24">
      <c r="A30" s="156" t="s">
        <v>1196</v>
      </c>
      <c r="B30" s="292" t="s">
        <v>3035</v>
      </c>
      <c r="C30" s="154" t="s">
        <v>1197</v>
      </c>
      <c r="D30" s="292" t="s">
        <v>3036</v>
      </c>
      <c r="E30" s="524">
        <v>850000</v>
      </c>
      <c r="F30" s="524">
        <v>1554500</v>
      </c>
      <c r="G30" s="531">
        <f>VLOOKUP(A30,[3]Sheet1!$A$219:$H$246,7,0)</f>
        <v>2000000</v>
      </c>
      <c r="H30" s="531">
        <f>VLOOKUP(A30,[3]Sheet1!$A$219:$H$246,8,0)</f>
        <v>2000000</v>
      </c>
      <c r="I30" s="93" t="s">
        <v>1226</v>
      </c>
      <c r="J30" s="292" t="s">
        <v>2927</v>
      </c>
      <c r="K30" s="154" t="s">
        <v>454</v>
      </c>
      <c r="L30" s="292" t="s">
        <v>2928</v>
      </c>
      <c r="M30" s="521">
        <v>8660000</v>
      </c>
      <c r="N30" s="521">
        <v>354133</v>
      </c>
      <c r="O30" s="522">
        <v>1000000</v>
      </c>
      <c r="P30" s="522">
        <v>8660000</v>
      </c>
      <c r="Q30" t="s">
        <v>3279</v>
      </c>
    </row>
    <row r="31" spans="1:17" ht="15">
      <c r="A31" s="156" t="s">
        <v>1198</v>
      </c>
      <c r="B31" s="292" t="s">
        <v>3035</v>
      </c>
      <c r="C31" s="154" t="s">
        <v>2667</v>
      </c>
      <c r="D31" s="292" t="s">
        <v>3036</v>
      </c>
      <c r="E31" s="524">
        <v>5000000</v>
      </c>
      <c r="F31" s="524">
        <v>6881100</v>
      </c>
      <c r="G31" s="531">
        <f>VLOOKUP(A31,[3]Sheet1!$A$219:$H$246,7,0)</f>
        <v>7500000</v>
      </c>
      <c r="H31" s="531">
        <f>VLOOKUP(A31,[3]Sheet1!$A$219:$H$246,8,0)</f>
        <v>7500000</v>
      </c>
      <c r="I31" s="93" t="s">
        <v>1227</v>
      </c>
      <c r="J31" s="292" t="s">
        <v>2819</v>
      </c>
      <c r="K31" s="153" t="s">
        <v>96</v>
      </c>
      <c r="L31" s="292" t="s">
        <v>2819</v>
      </c>
      <c r="M31" s="526">
        <v>0</v>
      </c>
      <c r="N31" s="521">
        <v>0</v>
      </c>
      <c r="O31" s="522">
        <v>0</v>
      </c>
      <c r="P31" s="522">
        <v>0</v>
      </c>
      <c r="Q31" t="s">
        <v>3279</v>
      </c>
    </row>
    <row r="32" spans="1:17" ht="16.149999999999999" customHeight="1">
      <c r="A32" s="156" t="s">
        <v>1199</v>
      </c>
      <c r="B32" s="292" t="s">
        <v>3035</v>
      </c>
      <c r="C32" s="154" t="s">
        <v>1200</v>
      </c>
      <c r="D32" s="292" t="s">
        <v>3036</v>
      </c>
      <c r="E32" s="524">
        <v>10000</v>
      </c>
      <c r="F32" s="524">
        <v>0</v>
      </c>
      <c r="G32" s="531">
        <f>VLOOKUP(A32,[3]Sheet1!$A$219:$H$246,7,0)</f>
        <v>10000</v>
      </c>
      <c r="H32" s="531">
        <f>VLOOKUP(A32,[3]Sheet1!$A$219:$H$246,8,0)</f>
        <v>10000</v>
      </c>
      <c r="I32" s="583" t="s">
        <v>1228</v>
      </c>
      <c r="J32" s="292" t="s">
        <v>2850</v>
      </c>
      <c r="K32" s="154" t="s">
        <v>860</v>
      </c>
      <c r="L32" s="292" t="s">
        <v>2879</v>
      </c>
      <c r="M32" s="521">
        <v>50000</v>
      </c>
      <c r="N32" s="521">
        <v>0</v>
      </c>
      <c r="O32" s="522">
        <v>10000</v>
      </c>
      <c r="P32" s="522">
        <v>10000</v>
      </c>
      <c r="Q32" t="s">
        <v>3279</v>
      </c>
    </row>
    <row r="33" spans="1:17" ht="17.45" customHeight="1">
      <c r="A33" s="156" t="s">
        <v>3092</v>
      </c>
      <c r="B33" s="292" t="s">
        <v>3035</v>
      </c>
      <c r="C33" s="142" t="s">
        <v>3080</v>
      </c>
      <c r="D33" s="292" t="s">
        <v>3036</v>
      </c>
      <c r="E33" s="536">
        <v>0</v>
      </c>
      <c r="F33" s="530">
        <v>102600</v>
      </c>
      <c r="G33" s="531">
        <f>VLOOKUP(A33,[3]Sheet1!$A$219:$H$246,7,0)</f>
        <v>150000</v>
      </c>
      <c r="H33" s="531">
        <f>VLOOKUP(A33,[3]Sheet1!$A$219:$H$246,8,0)</f>
        <v>150000</v>
      </c>
      <c r="I33" s="568" t="s">
        <v>1229</v>
      </c>
      <c r="J33" s="292" t="s">
        <v>3029</v>
      </c>
      <c r="K33" s="154" t="s">
        <v>861</v>
      </c>
      <c r="L33" s="292" t="s">
        <v>861</v>
      </c>
      <c r="M33" s="526">
        <v>0</v>
      </c>
      <c r="N33" s="521">
        <v>0</v>
      </c>
      <c r="O33" s="522">
        <v>0</v>
      </c>
      <c r="P33" s="522">
        <v>50000</v>
      </c>
      <c r="Q33" t="s">
        <v>3279</v>
      </c>
    </row>
    <row r="34" spans="1:17" ht="22.9" customHeight="1">
      <c r="A34" s="292" t="s">
        <v>3303</v>
      </c>
      <c r="B34" s="292" t="s">
        <v>3035</v>
      </c>
      <c r="C34" s="142" t="s">
        <v>3245</v>
      </c>
      <c r="D34" s="292" t="s">
        <v>3036</v>
      </c>
      <c r="E34" s="536">
        <v>0</v>
      </c>
      <c r="F34" s="530">
        <v>0</v>
      </c>
      <c r="G34" s="582">
        <v>0</v>
      </c>
      <c r="H34" s="531">
        <v>1750000</v>
      </c>
      <c r="I34" s="568" t="s">
        <v>1230</v>
      </c>
      <c r="J34" s="292" t="s">
        <v>2999</v>
      </c>
      <c r="K34" s="154" t="s">
        <v>474</v>
      </c>
      <c r="L34" s="292" t="s">
        <v>3000</v>
      </c>
      <c r="M34" s="526">
        <v>0</v>
      </c>
      <c r="N34" s="521">
        <v>0</v>
      </c>
      <c r="O34" s="522">
        <v>0</v>
      </c>
      <c r="P34" s="522">
        <v>0</v>
      </c>
      <c r="Q34" t="s">
        <v>3279</v>
      </c>
    </row>
    <row r="35" spans="1:17" ht="24">
      <c r="A35" s="292"/>
      <c r="B35" s="292"/>
      <c r="C35" s="142"/>
      <c r="D35" s="142"/>
      <c r="E35" s="536"/>
      <c r="F35" s="530"/>
      <c r="G35" s="582"/>
      <c r="H35" s="531"/>
      <c r="I35" s="568" t="s">
        <v>1231</v>
      </c>
      <c r="J35" s="292" t="s">
        <v>2845</v>
      </c>
      <c r="K35" s="154" t="s">
        <v>862</v>
      </c>
      <c r="L35" s="292" t="s">
        <v>2877</v>
      </c>
      <c r="M35" s="521">
        <v>150000</v>
      </c>
      <c r="N35" s="521">
        <v>0</v>
      </c>
      <c r="O35" s="522">
        <v>10000</v>
      </c>
      <c r="P35" s="522">
        <v>20000</v>
      </c>
      <c r="Q35" t="s">
        <v>3279</v>
      </c>
    </row>
    <row r="36" spans="1:17" ht="16.149999999999999" customHeight="1">
      <c r="A36" s="117"/>
      <c r="B36" s="117"/>
      <c r="C36" s="137"/>
      <c r="D36" s="137"/>
      <c r="E36" s="537"/>
      <c r="F36" s="535"/>
      <c r="G36" s="534"/>
      <c r="H36" s="534"/>
      <c r="I36" s="333" t="s">
        <v>2534</v>
      </c>
      <c r="J36" s="292" t="s">
        <v>2927</v>
      </c>
      <c r="K36" s="122" t="s">
        <v>2111</v>
      </c>
      <c r="L36" s="292" t="s">
        <v>3225</v>
      </c>
      <c r="M36" s="527">
        <v>500000</v>
      </c>
      <c r="N36" s="527">
        <v>0</v>
      </c>
      <c r="O36" s="522">
        <v>10000</v>
      </c>
      <c r="P36" s="522">
        <v>100000</v>
      </c>
      <c r="Q36" t="s">
        <v>3279</v>
      </c>
    </row>
    <row r="37" spans="1:17" ht="16.149999999999999" customHeight="1">
      <c r="A37" s="122"/>
      <c r="B37" s="122"/>
      <c r="C37" s="129"/>
      <c r="D37" s="129"/>
      <c r="E37" s="536"/>
      <c r="F37" s="524"/>
      <c r="G37" s="534"/>
      <c r="H37" s="524"/>
      <c r="I37" s="161" t="s">
        <v>111</v>
      </c>
      <c r="J37" s="161"/>
      <c r="K37" s="99" t="s">
        <v>112</v>
      </c>
      <c r="L37" s="99"/>
      <c r="M37" s="554">
        <f>SUM(M12:M36)</f>
        <v>26320000</v>
      </c>
      <c r="N37" s="554">
        <f t="shared" ref="N37:P37" si="1">SUM(N12:N36)</f>
        <v>6078433</v>
      </c>
      <c r="O37" s="554">
        <f t="shared" si="1"/>
        <v>9640000</v>
      </c>
      <c r="P37" s="554">
        <f t="shared" si="1"/>
        <v>25940000</v>
      </c>
    </row>
    <row r="38" spans="1:17" ht="16.899999999999999" customHeight="1">
      <c r="A38" s="122"/>
      <c r="B38" s="122"/>
      <c r="C38" s="129"/>
      <c r="D38" s="129"/>
      <c r="E38" s="536"/>
      <c r="F38" s="524"/>
      <c r="G38" s="534"/>
      <c r="H38" s="524"/>
      <c r="I38" s="397"/>
      <c r="J38" s="397"/>
      <c r="K38" s="33"/>
      <c r="L38" s="33"/>
      <c r="M38" s="528"/>
      <c r="N38" s="525"/>
      <c r="O38" s="525"/>
      <c r="P38" s="538"/>
    </row>
    <row r="39" spans="1:17" ht="16.149999999999999" customHeight="1">
      <c r="A39" s="156"/>
      <c r="B39" s="156"/>
      <c r="C39" s="154"/>
      <c r="D39" s="154"/>
      <c r="E39" s="536"/>
      <c r="F39" s="524"/>
      <c r="G39" s="524"/>
      <c r="H39" s="524"/>
      <c r="I39" s="397"/>
      <c r="J39" s="397"/>
      <c r="K39" s="86"/>
      <c r="L39" s="86"/>
      <c r="M39" s="528"/>
      <c r="N39" s="525"/>
      <c r="O39" s="525"/>
      <c r="P39" s="538"/>
    </row>
    <row r="40" spans="1:17" ht="14.45" customHeight="1">
      <c r="A40" s="156"/>
      <c r="B40" s="156"/>
      <c r="C40" s="154"/>
      <c r="D40" s="154"/>
      <c r="E40" s="536"/>
      <c r="F40" s="524"/>
      <c r="G40" s="524"/>
      <c r="H40" s="524"/>
      <c r="I40" s="397"/>
      <c r="J40" s="397"/>
      <c r="K40" s="86"/>
      <c r="L40" s="86"/>
      <c r="M40" s="528"/>
      <c r="N40" s="525"/>
      <c r="O40" s="525"/>
      <c r="P40" s="538"/>
    </row>
    <row r="41" spans="1:17" ht="15.6" customHeight="1">
      <c r="A41" s="302"/>
      <c r="B41" s="302"/>
      <c r="C41" s="301" t="s">
        <v>201</v>
      </c>
      <c r="D41" s="301"/>
      <c r="E41" s="523">
        <f>SUM(E6:E40)</f>
        <v>46850000</v>
      </c>
      <c r="F41" s="523">
        <f t="shared" ref="F41:H41" si="2">SUM(F6:F40)</f>
        <v>30792000</v>
      </c>
      <c r="G41" s="523">
        <f t="shared" si="2"/>
        <v>33870000</v>
      </c>
      <c r="H41" s="523">
        <f t="shared" si="2"/>
        <v>36110000</v>
      </c>
      <c r="I41" s="298"/>
      <c r="J41" s="298"/>
      <c r="K41" s="99" t="s">
        <v>113</v>
      </c>
      <c r="L41" s="99"/>
      <c r="M41" s="554">
        <f>M10+M37</f>
        <v>26320000</v>
      </c>
      <c r="N41" s="554">
        <f t="shared" ref="N41:P41" si="3">N10+N37</f>
        <v>6078433</v>
      </c>
      <c r="O41" s="554">
        <f t="shared" si="3"/>
        <v>9640000</v>
      </c>
      <c r="P41" s="554">
        <f t="shared" si="3"/>
        <v>25940000</v>
      </c>
    </row>
    <row r="42" spans="1:17" s="3" customFormat="1" ht="15">
      <c r="A42" s="400"/>
      <c r="B42" s="400"/>
      <c r="C42" s="401"/>
      <c r="D42" s="401"/>
      <c r="E42" s="402"/>
      <c r="F42" s="403"/>
      <c r="G42" s="403"/>
      <c r="H42" s="403"/>
      <c r="I42" s="874" t="s">
        <v>2186</v>
      </c>
      <c r="J42" s="874"/>
      <c r="K42" s="874"/>
      <c r="L42" s="874"/>
      <c r="M42" s="874"/>
      <c r="N42" s="874"/>
      <c r="O42" s="874"/>
      <c r="P42" s="874"/>
    </row>
    <row r="43" spans="1:17" s="3" customFormat="1" ht="15">
      <c r="A43" s="243"/>
      <c r="B43" s="243"/>
      <c r="C43" s="327"/>
      <c r="D43" s="327"/>
      <c r="E43" s="326"/>
      <c r="F43" s="200"/>
      <c r="G43" s="200"/>
      <c r="H43" s="200"/>
      <c r="I43" s="245"/>
      <c r="J43" s="245"/>
      <c r="K43" s="139"/>
      <c r="L43" s="139"/>
      <c r="M43" s="323"/>
      <c r="N43" s="31"/>
      <c r="O43" s="31"/>
      <c r="P43" s="31"/>
    </row>
    <row r="44" spans="1:17" s="3" customFormat="1" ht="15">
      <c r="A44" s="243"/>
      <c r="B44" s="243"/>
      <c r="C44" s="327"/>
      <c r="D44" s="327"/>
      <c r="E44" s="326"/>
      <c r="F44" s="200"/>
      <c r="G44" s="200"/>
      <c r="H44" s="200"/>
      <c r="I44" s="245"/>
      <c r="J44" s="245"/>
      <c r="K44" s="139"/>
      <c r="L44" s="139"/>
      <c r="M44" s="323"/>
      <c r="N44" s="31"/>
      <c r="O44" s="31"/>
      <c r="P44" s="31"/>
    </row>
    <row r="45" spans="1:17" s="3" customFormat="1" ht="15">
      <c r="A45" s="405"/>
      <c r="B45" s="405"/>
      <c r="C45" s="327"/>
      <c r="D45" s="327"/>
      <c r="E45" s="326"/>
      <c r="F45" s="200"/>
      <c r="G45" s="200"/>
      <c r="H45" s="200"/>
      <c r="I45" s="245"/>
      <c r="J45" s="245"/>
      <c r="K45" s="139"/>
      <c r="L45" s="139"/>
      <c r="M45" s="323"/>
      <c r="N45" s="31"/>
      <c r="O45" s="31"/>
      <c r="P45" s="31"/>
    </row>
    <row r="46" spans="1:17" s="3" customFormat="1" ht="15">
      <c r="A46" s="243"/>
      <c r="B46" s="243"/>
      <c r="C46" s="327"/>
      <c r="D46" s="327"/>
      <c r="E46" s="326"/>
      <c r="F46" s="200"/>
      <c r="G46" s="200"/>
      <c r="H46" s="200"/>
      <c r="I46" s="245"/>
      <c r="J46" s="245"/>
      <c r="K46" s="139"/>
      <c r="L46" s="139"/>
      <c r="M46" s="323"/>
      <c r="N46" s="31"/>
      <c r="O46" s="31"/>
      <c r="P46" s="31"/>
    </row>
    <row r="47" spans="1:17" s="3" customFormat="1" ht="15">
      <c r="A47" s="243"/>
      <c r="B47" s="243"/>
      <c r="C47" s="327"/>
      <c r="D47" s="327"/>
      <c r="E47" s="326"/>
      <c r="F47" s="200"/>
      <c r="G47" s="200"/>
      <c r="H47" s="200"/>
      <c r="I47" s="245"/>
      <c r="J47" s="245"/>
      <c r="K47" s="139"/>
      <c r="L47" s="139"/>
      <c r="M47" s="323"/>
      <c r="N47" s="31"/>
      <c r="O47" s="31"/>
      <c r="P47" s="31"/>
    </row>
    <row r="48" spans="1:17" s="3" customFormat="1" ht="15">
      <c r="A48" s="243"/>
      <c r="B48" s="243"/>
      <c r="C48" s="327"/>
      <c r="D48" s="327"/>
      <c r="E48" s="326"/>
      <c r="F48" s="200"/>
      <c r="G48" s="200"/>
      <c r="H48" s="200"/>
      <c r="I48" s="245"/>
      <c r="J48" s="245"/>
      <c r="K48" s="139"/>
      <c r="L48" s="139"/>
      <c r="M48" s="323"/>
      <c r="N48" s="31"/>
      <c r="O48" s="31"/>
      <c r="P48" s="31"/>
    </row>
    <row r="49" spans="1:16" s="3" customFormat="1" ht="15">
      <c r="A49" s="243"/>
      <c r="B49" s="243"/>
      <c r="C49" s="327"/>
      <c r="D49" s="327"/>
      <c r="E49" s="326"/>
      <c r="F49" s="200"/>
      <c r="G49" s="200"/>
      <c r="H49" s="200"/>
      <c r="I49" s="245"/>
      <c r="J49" s="245"/>
      <c r="K49" s="139"/>
      <c r="L49" s="139"/>
      <c r="M49" s="323"/>
      <c r="N49" s="31"/>
      <c r="O49" s="31"/>
      <c r="P49" s="31"/>
    </row>
    <row r="50" spans="1:16" s="3" customFormat="1" ht="15">
      <c r="A50" s="243"/>
      <c r="B50" s="243"/>
      <c r="C50" s="327"/>
      <c r="D50" s="327"/>
      <c r="E50" s="326"/>
      <c r="F50" s="200"/>
      <c r="G50" s="200"/>
      <c r="H50" s="200"/>
      <c r="I50" s="245"/>
      <c r="J50" s="245"/>
      <c r="K50" s="139"/>
      <c r="L50" s="139"/>
      <c r="M50" s="323"/>
      <c r="N50" s="31"/>
      <c r="O50" s="31"/>
      <c r="P50" s="31"/>
    </row>
    <row r="51" spans="1:16" s="3" customFormat="1" ht="15">
      <c r="A51" s="243"/>
      <c r="B51" s="243"/>
      <c r="C51" s="327"/>
      <c r="D51" s="327"/>
      <c r="E51" s="326"/>
      <c r="F51" s="200"/>
      <c r="G51" s="200"/>
      <c r="H51" s="200"/>
      <c r="I51" s="245"/>
      <c r="J51" s="245"/>
      <c r="K51" s="139"/>
      <c r="L51" s="139"/>
      <c r="M51" s="323"/>
      <c r="N51" s="31"/>
      <c r="O51" s="31"/>
      <c r="P51" s="31"/>
    </row>
    <row r="52" spans="1:16" s="3" customFormat="1" ht="15">
      <c r="A52" s="243"/>
      <c r="B52" s="243"/>
      <c r="C52" s="327"/>
      <c r="D52" s="327"/>
      <c r="E52" s="326"/>
      <c r="F52" s="31"/>
      <c r="G52" s="365"/>
      <c r="H52" s="31"/>
      <c r="I52" s="245"/>
      <c r="J52" s="245"/>
      <c r="K52" s="139"/>
      <c r="L52" s="139"/>
      <c r="M52" s="323"/>
      <c r="N52" s="31"/>
      <c r="O52" s="31"/>
      <c r="P52" s="31"/>
    </row>
    <row r="53" spans="1:16" s="3" customFormat="1" ht="15">
      <c r="A53" s="245"/>
      <c r="B53" s="245"/>
      <c r="C53" s="139"/>
      <c r="D53" s="139"/>
      <c r="E53" s="326"/>
      <c r="F53" s="31"/>
      <c r="G53" s="365"/>
      <c r="H53" s="31"/>
      <c r="I53" s="245"/>
      <c r="J53" s="245"/>
      <c r="K53" s="139"/>
      <c r="L53" s="139"/>
      <c r="M53" s="323"/>
      <c r="N53" s="31"/>
      <c r="O53" s="31"/>
      <c r="P53" s="31"/>
    </row>
    <row r="54" spans="1:16" s="3" customFormat="1" ht="15">
      <c r="A54" s="199"/>
      <c r="B54" s="199"/>
      <c r="C54" s="139"/>
      <c r="D54" s="139"/>
      <c r="E54" s="326"/>
      <c r="F54" s="200"/>
      <c r="G54" s="200"/>
      <c r="H54" s="200"/>
      <c r="I54" s="245"/>
      <c r="J54" s="245"/>
      <c r="K54" s="139"/>
      <c r="L54" s="139"/>
      <c r="M54" s="323"/>
      <c r="N54" s="31"/>
      <c r="O54" s="31"/>
      <c r="P54" s="31"/>
    </row>
    <row r="55" spans="1:16" s="3" customFormat="1" ht="15">
      <c r="A55" s="199"/>
      <c r="B55" s="199"/>
      <c r="C55" s="139"/>
      <c r="D55" s="139"/>
      <c r="E55" s="326"/>
      <c r="F55" s="200"/>
      <c r="G55" s="200"/>
      <c r="H55" s="200"/>
      <c r="I55" s="245"/>
      <c r="J55" s="245"/>
      <c r="K55" s="139"/>
      <c r="L55" s="139"/>
      <c r="M55" s="323"/>
      <c r="N55" s="31"/>
      <c r="O55" s="31"/>
      <c r="P55" s="31"/>
    </row>
    <row r="56" spans="1:16" s="3" customFormat="1" ht="15">
      <c r="A56" s="199"/>
      <c r="B56" s="199"/>
      <c r="C56" s="139"/>
      <c r="D56" s="139"/>
      <c r="E56" s="326"/>
      <c r="F56" s="200"/>
      <c r="G56" s="200"/>
      <c r="H56" s="200"/>
      <c r="I56" s="245"/>
      <c r="J56" s="245"/>
      <c r="K56" s="139"/>
      <c r="L56" s="139"/>
      <c r="M56" s="323"/>
      <c r="N56" s="31"/>
      <c r="O56" s="31"/>
      <c r="P56" s="31"/>
    </row>
    <row r="57" spans="1:16" s="3" customFormat="1" ht="15">
      <c r="A57" s="199"/>
      <c r="B57" s="199"/>
      <c r="C57" s="139"/>
      <c r="D57" s="139"/>
      <c r="E57" s="326"/>
      <c r="F57" s="200"/>
      <c r="G57" s="200"/>
      <c r="H57" s="200"/>
      <c r="I57" s="245"/>
      <c r="J57" s="245"/>
      <c r="K57" s="139"/>
      <c r="L57" s="139"/>
      <c r="M57" s="323"/>
      <c r="N57" s="31"/>
      <c r="O57" s="31"/>
      <c r="P57" s="31"/>
    </row>
    <row r="58" spans="1:16" s="3" customFormat="1" ht="15">
      <c r="A58" s="199"/>
      <c r="B58" s="199"/>
      <c r="C58" s="139"/>
      <c r="D58" s="139"/>
      <c r="E58" s="326"/>
      <c r="F58" s="200"/>
      <c r="G58" s="200"/>
      <c r="H58" s="200"/>
      <c r="I58" s="245"/>
      <c r="J58" s="245"/>
      <c r="K58" s="139"/>
      <c r="L58" s="139"/>
      <c r="M58" s="323"/>
      <c r="N58" s="31"/>
      <c r="O58" s="31"/>
      <c r="P58" s="31"/>
    </row>
    <row r="59" spans="1:16" s="3" customFormat="1" ht="15">
      <c r="A59" s="199"/>
      <c r="B59" s="199"/>
      <c r="C59" s="139"/>
      <c r="D59" s="139"/>
      <c r="E59" s="326"/>
      <c r="F59" s="200"/>
      <c r="G59" s="200"/>
      <c r="H59" s="200"/>
      <c r="I59" s="245"/>
      <c r="J59" s="245"/>
      <c r="K59" s="139"/>
      <c r="L59" s="139"/>
      <c r="M59" s="323"/>
      <c r="N59" s="31"/>
      <c r="O59" s="31"/>
      <c r="P59" s="31"/>
    </row>
    <row r="60" spans="1:16" s="3" customFormat="1" ht="15">
      <c r="A60" s="199"/>
      <c r="B60" s="199"/>
      <c r="C60" s="139"/>
      <c r="D60" s="139"/>
      <c r="E60" s="326"/>
      <c r="F60" s="200"/>
      <c r="G60" s="200"/>
      <c r="H60" s="200"/>
      <c r="I60" s="399"/>
      <c r="J60" s="614"/>
      <c r="K60" s="88"/>
      <c r="L60" s="88"/>
      <c r="M60" s="88"/>
      <c r="N60" s="233"/>
      <c r="O60" s="233"/>
      <c r="P60" s="230"/>
    </row>
    <row r="61" spans="1:16" s="3" customFormat="1" ht="15">
      <c r="A61" s="199"/>
      <c r="B61" s="199"/>
      <c r="C61" s="139"/>
      <c r="D61" s="139"/>
      <c r="E61" s="326"/>
      <c r="F61" s="200"/>
      <c r="G61" s="200"/>
      <c r="H61" s="200"/>
    </row>
    <row r="62" spans="1:16" s="3" customFormat="1" ht="15">
      <c r="A62" s="199"/>
      <c r="B62" s="199"/>
      <c r="C62" s="139"/>
      <c r="D62" s="139"/>
      <c r="E62" s="326"/>
      <c r="F62" s="200"/>
      <c r="G62" s="200"/>
      <c r="H62" s="200"/>
      <c r="I62" s="310"/>
      <c r="J62" s="614"/>
      <c r="K62" s="139"/>
      <c r="L62" s="139"/>
      <c r="M62" s="139"/>
      <c r="N62" s="31"/>
      <c r="O62" s="31"/>
      <c r="P62" s="31"/>
    </row>
    <row r="63" spans="1:16" s="3" customFormat="1" ht="15">
      <c r="A63" s="199"/>
      <c r="B63" s="199"/>
      <c r="C63" s="139"/>
      <c r="D63" s="139"/>
      <c r="E63" s="326"/>
      <c r="F63" s="200"/>
      <c r="G63" s="200"/>
      <c r="H63" s="200"/>
      <c r="I63" s="245"/>
      <c r="J63" s="245"/>
      <c r="K63" s="139"/>
      <c r="L63" s="139"/>
      <c r="M63" s="139"/>
      <c r="N63" s="31"/>
      <c r="O63" s="31"/>
      <c r="P63" s="31"/>
    </row>
    <row r="64" spans="1:16" s="3" customFormat="1" ht="15">
      <c r="A64" s="199"/>
      <c r="B64" s="199"/>
      <c r="C64" s="139"/>
      <c r="D64" s="139"/>
      <c r="E64" s="326"/>
      <c r="F64" s="200"/>
      <c r="G64" s="200"/>
      <c r="H64" s="200"/>
      <c r="I64" s="245"/>
      <c r="J64" s="245"/>
      <c r="K64" s="139"/>
      <c r="L64" s="139"/>
      <c r="M64" s="139"/>
      <c r="N64" s="31"/>
      <c r="O64" s="31"/>
      <c r="P64" s="31"/>
    </row>
    <row r="65" spans="1:16" s="3" customFormat="1" ht="15">
      <c r="A65" s="31"/>
      <c r="B65" s="31"/>
      <c r="C65" s="139"/>
      <c r="D65" s="139"/>
      <c r="E65" s="326"/>
      <c r="F65" s="31"/>
      <c r="G65" s="365"/>
      <c r="H65" s="200"/>
      <c r="I65" s="245"/>
      <c r="J65" s="245"/>
      <c r="K65" s="139"/>
      <c r="L65" s="139"/>
      <c r="M65" s="139"/>
      <c r="N65" s="31"/>
      <c r="O65" s="31"/>
      <c r="P65" s="31"/>
    </row>
    <row r="66" spans="1:16" s="3" customFormat="1" ht="15">
      <c r="A66" s="199"/>
      <c r="B66" s="199"/>
      <c r="C66" s="139"/>
      <c r="D66" s="139"/>
      <c r="E66" s="326"/>
      <c r="F66" s="200"/>
      <c r="G66" s="200"/>
      <c r="H66" s="200"/>
      <c r="I66" s="245"/>
      <c r="J66" s="245"/>
      <c r="K66" s="139"/>
      <c r="L66" s="139"/>
      <c r="M66" s="139"/>
      <c r="N66" s="31"/>
      <c r="O66" s="31"/>
      <c r="P66" s="31"/>
    </row>
    <row r="67" spans="1:16" s="3" customFormat="1" ht="15">
      <c r="A67" s="199"/>
      <c r="B67" s="199"/>
      <c r="C67" s="139"/>
      <c r="D67" s="139"/>
      <c r="E67" s="326"/>
      <c r="F67" s="200"/>
      <c r="G67" s="200"/>
      <c r="H67" s="200"/>
      <c r="I67" s="245"/>
      <c r="J67" s="245"/>
      <c r="K67" s="139"/>
      <c r="L67" s="139"/>
      <c r="M67" s="139"/>
      <c r="N67" s="31"/>
      <c r="O67" s="31"/>
      <c r="P67" s="31"/>
    </row>
    <row r="68" spans="1:16" s="3" customFormat="1" ht="15">
      <c r="A68" s="199"/>
      <c r="B68" s="199"/>
      <c r="C68" s="139"/>
      <c r="D68" s="139"/>
      <c r="E68" s="326"/>
      <c r="F68" s="200"/>
      <c r="G68" s="200"/>
      <c r="H68" s="200"/>
      <c r="I68" s="245"/>
      <c r="J68" s="245"/>
      <c r="K68" s="139"/>
      <c r="L68" s="139"/>
      <c r="M68" s="139"/>
      <c r="N68" s="31"/>
      <c r="O68" s="31"/>
      <c r="P68" s="31"/>
    </row>
    <row r="69" spans="1:16" s="3" customFormat="1" ht="15">
      <c r="A69" s="199"/>
      <c r="B69" s="199"/>
      <c r="C69" s="139"/>
      <c r="D69" s="139"/>
      <c r="E69" s="326"/>
      <c r="F69" s="200"/>
      <c r="G69" s="200"/>
      <c r="H69" s="200"/>
      <c r="I69" s="245"/>
      <c r="J69" s="245"/>
      <c r="K69" s="139"/>
      <c r="L69" s="139"/>
      <c r="M69" s="139"/>
      <c r="N69" s="31"/>
      <c r="O69" s="31"/>
      <c r="P69" s="31"/>
    </row>
    <row r="70" spans="1:16" s="3" customFormat="1" ht="15">
      <c r="A70" s="199"/>
      <c r="B70" s="199"/>
      <c r="C70" s="139"/>
      <c r="D70" s="139"/>
      <c r="E70" s="326"/>
      <c r="F70" s="200"/>
      <c r="G70" s="200"/>
      <c r="H70" s="200"/>
      <c r="I70" s="245"/>
      <c r="J70" s="245"/>
      <c r="K70" s="139"/>
      <c r="L70" s="139"/>
      <c r="M70" s="139"/>
      <c r="N70" s="31"/>
      <c r="O70" s="31"/>
      <c r="P70" s="31"/>
    </row>
    <row r="71" spans="1:16" s="3" customFormat="1" ht="15">
      <c r="A71" s="199"/>
      <c r="B71" s="199"/>
      <c r="C71" s="139"/>
      <c r="D71" s="139"/>
      <c r="E71" s="326"/>
      <c r="F71" s="200"/>
      <c r="G71" s="200"/>
      <c r="H71" s="200"/>
      <c r="I71" s="245"/>
      <c r="J71" s="245"/>
      <c r="K71" s="139"/>
      <c r="L71" s="139"/>
      <c r="M71" s="139"/>
      <c r="N71" s="31"/>
      <c r="O71" s="31"/>
      <c r="P71" s="31"/>
    </row>
    <row r="72" spans="1:16" s="3" customFormat="1" ht="15">
      <c r="A72" s="199"/>
      <c r="B72" s="199"/>
      <c r="C72" s="139"/>
      <c r="D72" s="139"/>
      <c r="E72" s="326"/>
      <c r="F72" s="200"/>
      <c r="G72" s="200"/>
      <c r="H72" s="200"/>
      <c r="I72" s="245"/>
      <c r="J72" s="245"/>
      <c r="K72" s="139"/>
      <c r="L72" s="139"/>
      <c r="M72" s="139"/>
      <c r="N72" s="31"/>
      <c r="O72" s="31"/>
      <c r="P72" s="31"/>
    </row>
    <row r="73" spans="1:16" s="3" customFormat="1" ht="15">
      <c r="A73" s="199"/>
      <c r="B73" s="199"/>
      <c r="C73" s="139"/>
      <c r="D73" s="139"/>
      <c r="E73" s="326"/>
      <c r="F73" s="200"/>
      <c r="G73" s="200"/>
      <c r="H73" s="200"/>
      <c r="I73" s="245"/>
      <c r="J73" s="245"/>
      <c r="K73" s="139"/>
      <c r="L73" s="139"/>
      <c r="M73" s="139"/>
      <c r="N73" s="31"/>
      <c r="O73" s="31"/>
      <c r="P73" s="31"/>
    </row>
    <row r="74" spans="1:16" s="3" customFormat="1" ht="15">
      <c r="A74" s="199"/>
      <c r="B74" s="199"/>
      <c r="C74" s="139"/>
      <c r="D74" s="139"/>
      <c r="E74" s="326"/>
      <c r="F74" s="200"/>
      <c r="G74" s="200"/>
      <c r="H74" s="200"/>
      <c r="I74" s="245"/>
      <c r="J74" s="245"/>
      <c r="K74" s="139"/>
      <c r="L74" s="139"/>
      <c r="M74" s="139"/>
      <c r="N74" s="31"/>
      <c r="O74" s="31"/>
      <c r="P74" s="31"/>
    </row>
    <row r="75" spans="1:16" s="3" customFormat="1" ht="15">
      <c r="A75" s="199"/>
      <c r="B75" s="199"/>
      <c r="C75" s="139"/>
      <c r="D75" s="139"/>
      <c r="E75" s="326"/>
      <c r="F75" s="200"/>
      <c r="G75" s="200"/>
      <c r="H75" s="200"/>
      <c r="I75" s="245"/>
      <c r="J75" s="245"/>
      <c r="K75" s="139"/>
      <c r="L75" s="139"/>
      <c r="M75" s="139"/>
      <c r="N75" s="31"/>
      <c r="O75" s="31"/>
      <c r="P75" s="31"/>
    </row>
    <row r="76" spans="1:16" s="3" customFormat="1" ht="15">
      <c r="A76" s="199"/>
      <c r="B76" s="199"/>
      <c r="C76" s="139"/>
      <c r="D76" s="139"/>
      <c r="E76" s="326"/>
      <c r="F76" s="31"/>
      <c r="G76" s="365"/>
      <c r="H76" s="31"/>
      <c r="I76" s="245"/>
      <c r="J76" s="245"/>
      <c r="K76" s="139"/>
      <c r="L76" s="139"/>
      <c r="M76" s="139"/>
      <c r="N76" s="31"/>
      <c r="O76" s="31"/>
      <c r="P76" s="31"/>
    </row>
    <row r="77" spans="1:16" s="3" customFormat="1" ht="15">
      <c r="A77" s="261"/>
      <c r="B77" s="261"/>
      <c r="C77" s="262"/>
      <c r="D77" s="262"/>
      <c r="E77" s="262"/>
      <c r="F77" s="263"/>
      <c r="G77" s="263"/>
      <c r="H77" s="264"/>
      <c r="I77" s="22"/>
      <c r="J77" s="22"/>
      <c r="K77" s="28"/>
      <c r="L77" s="28"/>
      <c r="M77" s="28"/>
    </row>
    <row r="78" spans="1:16" s="3" customFormat="1" ht="15">
      <c r="A78" s="199"/>
      <c r="B78" s="199"/>
      <c r="C78" s="139"/>
      <c r="D78" s="139"/>
      <c r="E78" s="139"/>
      <c r="F78" s="31"/>
      <c r="G78" s="31"/>
      <c r="H78" s="31"/>
      <c r="I78" s="22"/>
      <c r="J78" s="22"/>
      <c r="K78" s="28"/>
      <c r="L78" s="28"/>
      <c r="M78" s="28"/>
    </row>
    <row r="79" spans="1:16" s="3" customFormat="1" ht="15">
      <c r="A79" s="199"/>
      <c r="B79" s="199"/>
      <c r="C79" s="139"/>
      <c r="D79" s="139"/>
      <c r="E79" s="139"/>
      <c r="F79" s="31"/>
      <c r="G79" s="31"/>
      <c r="H79" s="31"/>
      <c r="I79" s="22"/>
      <c r="J79" s="22"/>
      <c r="K79" s="28"/>
      <c r="L79" s="28"/>
      <c r="M79" s="28"/>
    </row>
    <row r="80" spans="1:16" s="3" customFormat="1" ht="15">
      <c r="A80" s="199"/>
      <c r="B80" s="199"/>
      <c r="C80" s="139"/>
      <c r="D80" s="139"/>
      <c r="E80" s="139"/>
      <c r="F80" s="31"/>
      <c r="G80" s="31"/>
      <c r="H80" s="31"/>
      <c r="I80" s="22"/>
      <c r="J80" s="22"/>
      <c r="K80" s="28"/>
      <c r="L80" s="28"/>
      <c r="M80" s="28"/>
    </row>
    <row r="81" spans="1:13" s="3" customFormat="1" ht="15">
      <c r="A81" s="199"/>
      <c r="B81" s="199"/>
      <c r="C81" s="139"/>
      <c r="D81" s="139"/>
      <c r="E81" s="139"/>
      <c r="F81" s="31"/>
      <c r="G81" s="31"/>
      <c r="H81" s="31"/>
      <c r="I81" s="22"/>
      <c r="J81" s="22"/>
      <c r="K81" s="28"/>
      <c r="L81" s="28"/>
      <c r="M81" s="28"/>
    </row>
    <row r="82" spans="1:13" s="3" customFormat="1" ht="15">
      <c r="A82" s="199"/>
      <c r="B82" s="199"/>
      <c r="C82" s="139"/>
      <c r="D82" s="139"/>
      <c r="E82" s="139"/>
      <c r="F82" s="31"/>
      <c r="G82" s="31"/>
      <c r="H82" s="31"/>
      <c r="I82" s="22"/>
      <c r="J82" s="22"/>
      <c r="K82" s="28"/>
      <c r="L82" s="28"/>
      <c r="M82" s="28"/>
    </row>
    <row r="83" spans="1:13" s="3" customFormat="1" ht="15">
      <c r="A83" s="199"/>
      <c r="B83" s="199"/>
      <c r="C83" s="139"/>
      <c r="D83" s="139"/>
      <c r="E83" s="139"/>
      <c r="F83" s="31"/>
      <c r="G83" s="31"/>
      <c r="H83" s="31"/>
      <c r="I83" s="22"/>
      <c r="J83" s="22"/>
      <c r="K83" s="28"/>
      <c r="L83" s="28"/>
      <c r="M83" s="28"/>
    </row>
    <row r="84" spans="1:13" s="3" customFormat="1" ht="15">
      <c r="A84" s="199"/>
      <c r="B84" s="199"/>
      <c r="C84" s="139"/>
      <c r="D84" s="139"/>
      <c r="E84" s="139"/>
      <c r="F84" s="31"/>
      <c r="G84" s="31"/>
      <c r="H84" s="31"/>
      <c r="I84" s="22"/>
      <c r="J84" s="22"/>
      <c r="K84" s="28"/>
      <c r="L84" s="28"/>
      <c r="M84" s="28"/>
    </row>
    <row r="85" spans="1:13" s="3" customFormat="1" ht="15">
      <c r="A85" s="199"/>
      <c r="B85" s="199"/>
      <c r="C85" s="139"/>
      <c r="D85" s="139"/>
      <c r="E85" s="139"/>
      <c r="F85" s="31"/>
      <c r="G85" s="31"/>
      <c r="H85" s="31"/>
      <c r="I85" s="22"/>
      <c r="J85" s="22"/>
      <c r="K85" s="28"/>
      <c r="L85" s="28"/>
      <c r="M85" s="28"/>
    </row>
    <row r="86" spans="1:13" s="3" customFormat="1" ht="15">
      <c r="A86" s="199"/>
      <c r="B86" s="199"/>
      <c r="C86" s="139"/>
      <c r="D86" s="139"/>
      <c r="E86" s="139"/>
      <c r="F86" s="31"/>
      <c r="G86" s="31"/>
      <c r="H86" s="31"/>
      <c r="I86" s="22"/>
      <c r="J86" s="22"/>
      <c r="K86" s="28"/>
      <c r="L86" s="28"/>
      <c r="M86" s="28"/>
    </row>
    <row r="87" spans="1:13" s="3" customFormat="1" ht="15">
      <c r="A87" s="199"/>
      <c r="B87" s="199"/>
      <c r="C87" s="139"/>
      <c r="D87" s="139"/>
      <c r="E87" s="139"/>
      <c r="F87" s="31"/>
      <c r="G87" s="31"/>
      <c r="H87" s="31"/>
      <c r="I87" s="22"/>
      <c r="J87" s="22"/>
      <c r="K87" s="28"/>
      <c r="L87" s="28"/>
      <c r="M87" s="28"/>
    </row>
    <row r="88" spans="1:13" s="3" customFormat="1" ht="15">
      <c r="A88" s="199"/>
      <c r="B88" s="199"/>
      <c r="C88" s="139"/>
      <c r="D88" s="139"/>
      <c r="E88" s="139"/>
      <c r="F88" s="31"/>
      <c r="G88" s="31"/>
      <c r="H88" s="31"/>
      <c r="I88" s="22"/>
      <c r="J88" s="22"/>
      <c r="K88" s="28"/>
      <c r="L88" s="28"/>
      <c r="M88" s="28"/>
    </row>
    <row r="89" spans="1:13" s="3" customFormat="1" ht="15">
      <c r="A89" s="199"/>
      <c r="B89" s="199"/>
      <c r="C89" s="139"/>
      <c r="D89" s="139"/>
      <c r="E89" s="139"/>
      <c r="F89" s="31"/>
      <c r="G89" s="31"/>
      <c r="H89" s="31"/>
      <c r="I89" s="22"/>
      <c r="J89" s="22"/>
      <c r="K89" s="28"/>
      <c r="L89" s="28"/>
      <c r="M89" s="28"/>
    </row>
    <row r="90" spans="1:13" s="3" customFormat="1" ht="15">
      <c r="A90" s="199"/>
      <c r="B90" s="199"/>
      <c r="C90" s="139"/>
      <c r="D90" s="139"/>
      <c r="E90" s="139"/>
      <c r="F90" s="31"/>
      <c r="G90" s="31"/>
      <c r="H90" s="31"/>
      <c r="I90" s="22"/>
      <c r="J90" s="22"/>
      <c r="K90" s="28"/>
      <c r="L90" s="28"/>
      <c r="M90" s="28"/>
    </row>
    <row r="91" spans="1:13" s="3" customFormat="1" ht="15">
      <c r="A91" s="199"/>
      <c r="B91" s="199"/>
      <c r="C91" s="139"/>
      <c r="D91" s="139"/>
      <c r="E91" s="139"/>
      <c r="F91" s="31"/>
      <c r="G91" s="31"/>
      <c r="H91" s="31"/>
      <c r="I91" s="22"/>
      <c r="J91" s="22"/>
      <c r="K91" s="28"/>
      <c r="L91" s="28"/>
      <c r="M91" s="28"/>
    </row>
    <row r="92" spans="1:13" s="3" customFormat="1" ht="15">
      <c r="A92" s="199"/>
      <c r="B92" s="199"/>
      <c r="C92" s="139"/>
      <c r="D92" s="139"/>
      <c r="E92" s="139"/>
      <c r="F92" s="31"/>
      <c r="G92" s="31"/>
      <c r="H92" s="31"/>
      <c r="I92" s="22"/>
      <c r="J92" s="22"/>
      <c r="K92" s="28"/>
      <c r="L92" s="28"/>
      <c r="M92" s="28"/>
    </row>
    <row r="93" spans="1:13" s="3" customFormat="1" ht="15">
      <c r="A93" s="4"/>
      <c r="B93" s="4"/>
      <c r="C93" s="28"/>
      <c r="D93" s="28"/>
      <c r="E93" s="28"/>
      <c r="I93" s="22"/>
      <c r="J93" s="22"/>
      <c r="K93" s="28"/>
      <c r="L93" s="28"/>
      <c r="M93" s="28"/>
    </row>
    <row r="94" spans="1:13" s="3" customFormat="1" ht="15">
      <c r="A94" s="4"/>
      <c r="B94" s="4"/>
      <c r="C94" s="28"/>
      <c r="D94" s="28"/>
      <c r="E94" s="28"/>
      <c r="I94" s="22"/>
      <c r="J94" s="22"/>
      <c r="K94" s="28"/>
      <c r="L94" s="28"/>
      <c r="M94" s="28"/>
    </row>
    <row r="95" spans="1:13" s="3" customFormat="1" ht="15">
      <c r="A95" s="4"/>
      <c r="B95" s="4"/>
      <c r="C95" s="28"/>
      <c r="D95" s="28"/>
      <c r="E95" s="28"/>
      <c r="I95" s="22"/>
      <c r="J95" s="22"/>
      <c r="K95" s="28"/>
      <c r="L95" s="28"/>
      <c r="M95" s="28"/>
    </row>
    <row r="96" spans="1:13" s="3" customFormat="1" ht="15">
      <c r="A96" s="4"/>
      <c r="B96" s="4"/>
      <c r="C96" s="28"/>
      <c r="D96" s="28"/>
      <c r="E96" s="28"/>
      <c r="I96" s="22"/>
      <c r="J96" s="22"/>
      <c r="K96" s="28"/>
      <c r="L96" s="28"/>
      <c r="M96" s="28"/>
    </row>
    <row r="97" spans="1:13" s="3" customFormat="1" ht="15">
      <c r="A97" s="4"/>
      <c r="B97" s="4"/>
      <c r="C97" s="28"/>
      <c r="D97" s="28"/>
      <c r="E97" s="28"/>
      <c r="I97" s="22"/>
      <c r="J97" s="22"/>
      <c r="K97" s="28"/>
      <c r="L97" s="28"/>
      <c r="M97" s="28"/>
    </row>
    <row r="98" spans="1:13" s="3" customFormat="1" ht="15">
      <c r="A98" s="4"/>
      <c r="B98" s="4"/>
      <c r="C98" s="28"/>
      <c r="D98" s="28"/>
      <c r="E98" s="28"/>
      <c r="I98" s="22"/>
      <c r="J98" s="22"/>
      <c r="K98" s="28"/>
      <c r="L98" s="28"/>
      <c r="M98" s="28"/>
    </row>
    <row r="99" spans="1:13" s="3" customFormat="1" ht="15">
      <c r="A99" s="4"/>
      <c r="B99" s="4"/>
      <c r="C99" s="28"/>
      <c r="D99" s="28"/>
      <c r="E99" s="28"/>
      <c r="I99" s="22"/>
      <c r="J99" s="22"/>
      <c r="K99" s="28"/>
      <c r="L99" s="28"/>
      <c r="M99" s="28"/>
    </row>
    <row r="100" spans="1:13" s="3" customFormat="1" ht="15">
      <c r="A100" s="4"/>
      <c r="B100" s="4"/>
      <c r="C100" s="28"/>
      <c r="D100" s="28"/>
      <c r="E100" s="28"/>
      <c r="I100" s="22"/>
      <c r="J100" s="22"/>
      <c r="K100" s="28"/>
      <c r="L100" s="28"/>
      <c r="M100" s="28"/>
    </row>
    <row r="101" spans="1:13" s="3" customFormat="1" ht="15">
      <c r="A101" s="4"/>
      <c r="B101" s="4"/>
      <c r="C101" s="28"/>
      <c r="D101" s="28"/>
      <c r="E101" s="28"/>
      <c r="I101" s="22"/>
      <c r="J101" s="22"/>
      <c r="K101" s="28"/>
      <c r="L101" s="28"/>
      <c r="M101" s="28"/>
    </row>
    <row r="102" spans="1:13" s="3" customFormat="1" ht="15">
      <c r="A102" s="4"/>
      <c r="B102" s="4"/>
      <c r="C102" s="28"/>
      <c r="D102" s="28"/>
      <c r="E102" s="28"/>
      <c r="I102" s="22"/>
      <c r="J102" s="22"/>
      <c r="K102" s="28"/>
      <c r="L102" s="28"/>
      <c r="M102" s="28"/>
    </row>
    <row r="103" spans="1:13" s="3" customFormat="1" ht="15">
      <c r="A103" s="4"/>
      <c r="B103" s="4"/>
      <c r="C103" s="28"/>
      <c r="D103" s="28"/>
      <c r="E103" s="28"/>
      <c r="I103" s="22"/>
      <c r="J103" s="22"/>
      <c r="K103" s="28"/>
      <c r="L103" s="28"/>
      <c r="M103" s="28"/>
    </row>
    <row r="104" spans="1:13" s="3" customFormat="1" ht="15">
      <c r="A104" s="4"/>
      <c r="B104" s="4"/>
      <c r="C104" s="28"/>
      <c r="D104" s="28"/>
      <c r="E104" s="28"/>
      <c r="I104" s="22"/>
      <c r="J104" s="22"/>
      <c r="K104" s="28"/>
      <c r="L104" s="28"/>
      <c r="M104" s="28"/>
    </row>
    <row r="105" spans="1:13" s="3" customFormat="1" ht="15">
      <c r="A105" s="4"/>
      <c r="B105" s="4"/>
      <c r="C105" s="28"/>
      <c r="D105" s="28"/>
      <c r="E105" s="28"/>
      <c r="I105" s="22"/>
      <c r="J105" s="22"/>
      <c r="K105" s="28"/>
      <c r="L105" s="28"/>
      <c r="M105" s="28"/>
    </row>
    <row r="106" spans="1:13" s="3" customFormat="1" ht="15">
      <c r="A106" s="4"/>
      <c r="B106" s="4"/>
      <c r="C106" s="28"/>
      <c r="D106" s="28"/>
      <c r="E106" s="28"/>
      <c r="I106" s="22"/>
      <c r="J106" s="22"/>
      <c r="K106" s="28"/>
      <c r="L106" s="28"/>
      <c r="M106" s="28"/>
    </row>
    <row r="107" spans="1:13" s="3" customFormat="1" ht="15">
      <c r="A107" s="4"/>
      <c r="B107" s="4"/>
      <c r="C107" s="28"/>
      <c r="D107" s="28"/>
      <c r="E107" s="28"/>
      <c r="I107" s="22"/>
      <c r="J107" s="22"/>
      <c r="K107" s="28"/>
      <c r="L107" s="28"/>
      <c r="M107" s="28"/>
    </row>
    <row r="108" spans="1:13" s="3" customFormat="1" ht="15">
      <c r="A108" s="4"/>
      <c r="B108" s="4"/>
      <c r="C108" s="28"/>
      <c r="D108" s="28"/>
      <c r="E108" s="28"/>
      <c r="I108" s="22"/>
      <c r="J108" s="22"/>
      <c r="K108" s="28"/>
      <c r="L108" s="28"/>
      <c r="M108" s="28"/>
    </row>
    <row r="109" spans="1:13" s="3" customFormat="1" ht="15">
      <c r="A109" s="4"/>
      <c r="B109" s="4"/>
      <c r="C109" s="28"/>
      <c r="D109" s="28"/>
      <c r="E109" s="28"/>
      <c r="I109" s="22"/>
      <c r="J109" s="22"/>
      <c r="K109" s="28"/>
      <c r="L109" s="28"/>
      <c r="M109" s="28"/>
    </row>
    <row r="110" spans="1:13" s="3" customFormat="1" ht="15">
      <c r="A110" s="4"/>
      <c r="B110" s="4"/>
      <c r="C110" s="28"/>
      <c r="D110" s="28"/>
      <c r="E110" s="28"/>
      <c r="I110" s="22"/>
      <c r="J110" s="22"/>
      <c r="K110" s="28"/>
      <c r="L110" s="28"/>
      <c r="M110" s="28"/>
    </row>
    <row r="111" spans="1:13" s="3" customFormat="1" ht="15">
      <c r="A111" s="4"/>
      <c r="B111" s="4"/>
      <c r="C111" s="28"/>
      <c r="D111" s="28"/>
      <c r="E111" s="28"/>
      <c r="I111" s="22"/>
      <c r="J111" s="22"/>
      <c r="K111" s="28"/>
      <c r="L111" s="28"/>
      <c r="M111" s="28"/>
    </row>
    <row r="112" spans="1:13" s="3" customFormat="1" ht="15">
      <c r="A112" s="4"/>
      <c r="B112" s="4"/>
      <c r="C112" s="28"/>
      <c r="D112" s="28"/>
      <c r="E112" s="28"/>
      <c r="I112" s="22"/>
      <c r="J112" s="22"/>
      <c r="K112" s="28"/>
      <c r="L112" s="28"/>
      <c r="M112" s="28"/>
    </row>
    <row r="113" spans="1:8" ht="17.45" customHeight="1">
      <c r="A113" s="4"/>
      <c r="B113" s="4"/>
      <c r="C113" s="28"/>
      <c r="D113" s="28"/>
      <c r="E113" s="28"/>
      <c r="F113" s="3"/>
      <c r="G113" s="3"/>
      <c r="H113" s="3"/>
    </row>
    <row r="114" spans="1:8" ht="17.45" customHeight="1">
      <c r="A114" s="4"/>
      <c r="B114" s="4"/>
      <c r="C114" s="28"/>
      <c r="D114" s="28"/>
      <c r="E114" s="28"/>
      <c r="F114" s="3"/>
      <c r="G114" s="3"/>
      <c r="H114" s="3"/>
    </row>
    <row r="115" spans="1:8" ht="17.45" customHeight="1">
      <c r="A115" s="4"/>
      <c r="B115" s="4"/>
      <c r="C115" s="28"/>
      <c r="D115" s="28"/>
      <c r="E115" s="28"/>
      <c r="F115" s="3"/>
      <c r="G115" s="3"/>
      <c r="H115" s="3"/>
    </row>
    <row r="116" spans="1:8" ht="17.45" customHeight="1">
      <c r="A116" s="4"/>
      <c r="B116" s="4"/>
      <c r="C116" s="28"/>
      <c r="D116" s="28"/>
      <c r="E116" s="28"/>
      <c r="F116" s="3"/>
      <c r="G116" s="3"/>
      <c r="H116" s="3"/>
    </row>
    <row r="117" spans="1:8" ht="17.45" customHeight="1">
      <c r="A117" s="4"/>
      <c r="B117" s="4"/>
      <c r="C117" s="28"/>
      <c r="D117" s="28"/>
      <c r="E117" s="28"/>
      <c r="F117" s="3"/>
      <c r="G117" s="3"/>
      <c r="H117" s="3"/>
    </row>
    <row r="118" spans="1:8" ht="17.45" customHeight="1">
      <c r="A118" s="4"/>
      <c r="B118" s="4"/>
      <c r="C118" s="28"/>
      <c r="D118" s="28"/>
      <c r="E118" s="28"/>
      <c r="F118" s="3"/>
      <c r="G118" s="3"/>
      <c r="H118" s="3"/>
    </row>
    <row r="119" spans="1:8" ht="17.45" customHeight="1">
      <c r="A119" s="4"/>
      <c r="B119" s="4"/>
      <c r="C119" s="28"/>
      <c r="D119" s="28"/>
      <c r="E119" s="28"/>
      <c r="F119" s="3"/>
      <c r="G119" s="3"/>
      <c r="H119" s="3"/>
    </row>
    <row r="120" spans="1:8" ht="17.45" customHeight="1">
      <c r="A120" s="4"/>
      <c r="B120" s="4"/>
      <c r="C120" s="28"/>
      <c r="D120" s="28"/>
      <c r="E120" s="28"/>
      <c r="F120" s="3"/>
      <c r="G120" s="3"/>
      <c r="H120" s="3"/>
    </row>
    <row r="121" spans="1:8" ht="17.45" customHeight="1">
      <c r="A121" s="4"/>
      <c r="B121" s="4"/>
      <c r="C121" s="28"/>
      <c r="D121" s="28"/>
      <c r="E121" s="28"/>
      <c r="F121" s="3"/>
      <c r="G121" s="3"/>
      <c r="H121" s="3"/>
    </row>
    <row r="122" spans="1:8" ht="17.45" customHeight="1">
      <c r="A122" s="4"/>
      <c r="B122" s="4"/>
      <c r="C122" s="28"/>
      <c r="D122" s="28"/>
      <c r="E122" s="28"/>
      <c r="F122" s="3"/>
      <c r="G122" s="3"/>
      <c r="H122" s="3"/>
    </row>
    <row r="123" spans="1:8" ht="17.45" customHeight="1">
      <c r="A123" s="4"/>
      <c r="B123" s="4"/>
      <c r="C123" s="28"/>
      <c r="D123" s="28"/>
      <c r="E123" s="28"/>
      <c r="F123" s="3"/>
      <c r="G123" s="3"/>
      <c r="H123" s="3"/>
    </row>
    <row r="124" spans="1:8" ht="17.45" customHeight="1">
      <c r="A124" s="4"/>
      <c r="B124" s="4"/>
      <c r="C124" s="28"/>
      <c r="D124" s="28"/>
      <c r="E124" s="28"/>
      <c r="F124" s="3"/>
      <c r="G124" s="3"/>
      <c r="H124" s="3"/>
    </row>
    <row r="125" spans="1:8" ht="17.45" customHeight="1">
      <c r="A125" s="4"/>
      <c r="B125" s="4"/>
      <c r="C125" s="28"/>
      <c r="D125" s="28"/>
      <c r="E125" s="28"/>
      <c r="F125" s="3"/>
      <c r="G125" s="3"/>
      <c r="H125" s="3"/>
    </row>
    <row r="126" spans="1:8" ht="17.45" customHeight="1">
      <c r="A126" s="4"/>
      <c r="B126" s="4"/>
      <c r="C126" s="28"/>
      <c r="D126" s="28"/>
      <c r="E126" s="28"/>
      <c r="F126" s="3"/>
      <c r="G126" s="3"/>
      <c r="H126" s="3"/>
    </row>
    <row r="127" spans="1:8" ht="17.45" customHeight="1">
      <c r="A127" s="4"/>
      <c r="B127" s="4"/>
      <c r="C127" s="28"/>
      <c r="D127" s="28"/>
      <c r="E127" s="28"/>
      <c r="F127" s="3"/>
      <c r="G127" s="3"/>
      <c r="H127" s="3"/>
    </row>
    <row r="128" spans="1:8" ht="17.45" customHeight="1">
      <c r="A128" s="4"/>
      <c r="B128" s="4"/>
      <c r="C128" s="28"/>
      <c r="D128" s="28"/>
      <c r="E128" s="28"/>
      <c r="F128" s="3"/>
      <c r="G128" s="3"/>
      <c r="H128" s="3"/>
    </row>
  </sheetData>
  <mergeCells count="9">
    <mergeCell ref="I42:P42"/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55118110236220474" top="0.55118110236220474" bottom="0.55118110236220474" header="0.33" footer="0.31496062992125984"/>
  <pageSetup paperSize="9" firstPageNumber="64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Q144"/>
  <sheetViews>
    <sheetView topLeftCell="E1" workbookViewId="0">
      <selection activeCell="N4" sqref="N4"/>
    </sheetView>
  </sheetViews>
  <sheetFormatPr defaultRowHeight="17.45" customHeight="1"/>
  <cols>
    <col min="1" max="2" width="7" style="2" customWidth="1"/>
    <col min="3" max="3" width="27.7109375" customWidth="1"/>
    <col min="4" max="4" width="13.140625" customWidth="1"/>
    <col min="5" max="5" width="12.28515625" customWidth="1"/>
    <col min="6" max="6" width="13" customWidth="1"/>
    <col min="7" max="7" width="13.140625" customWidth="1"/>
    <col min="8" max="8" width="11.85546875" customWidth="1"/>
    <col min="9" max="10" width="7.42578125" style="21" customWidth="1"/>
    <col min="11" max="11" width="33" style="20" customWidth="1"/>
    <col min="12" max="12" width="20.85546875" style="20" customWidth="1"/>
    <col min="13" max="13" width="9" customWidth="1"/>
    <col min="14" max="14" width="12.7109375" customWidth="1"/>
    <col min="15" max="15" width="11.28515625" customWidth="1"/>
    <col min="16" max="16" width="13" customWidth="1"/>
  </cols>
  <sheetData>
    <row r="1" spans="1:17" ht="18.75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75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60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3280</v>
      </c>
      <c r="O4" s="112" t="s">
        <v>2775</v>
      </c>
      <c r="P4" s="112" t="s">
        <v>2771</v>
      </c>
    </row>
    <row r="5" spans="1:17" ht="24">
      <c r="A5" s="41" t="s">
        <v>1232</v>
      </c>
      <c r="B5" s="41"/>
      <c r="C5" s="224" t="s">
        <v>2115</v>
      </c>
      <c r="D5" s="224"/>
      <c r="E5" s="224"/>
      <c r="F5" s="224"/>
      <c r="G5" s="224"/>
      <c r="H5" s="191"/>
      <c r="I5" s="196" t="s">
        <v>1252</v>
      </c>
      <c r="J5" s="196"/>
      <c r="K5" s="196" t="s">
        <v>1253</v>
      </c>
      <c r="L5" s="196"/>
      <c r="M5" s="196"/>
      <c r="N5" s="196"/>
      <c r="O5" s="196"/>
      <c r="P5" s="196"/>
    </row>
    <row r="6" spans="1:17" ht="24">
      <c r="A6" s="122" t="s">
        <v>1233</v>
      </c>
      <c r="B6" s="122" t="s">
        <v>3035</v>
      </c>
      <c r="C6" s="129" t="s">
        <v>1234</v>
      </c>
      <c r="D6" s="122" t="s">
        <v>3036</v>
      </c>
      <c r="E6" s="134">
        <v>3000000</v>
      </c>
      <c r="F6" s="624">
        <v>2336000</v>
      </c>
      <c r="G6" s="595">
        <v>2500000</v>
      </c>
      <c r="H6" s="134">
        <v>3000000</v>
      </c>
      <c r="I6" s="583" t="s">
        <v>1254</v>
      </c>
      <c r="J6" s="122" t="s">
        <v>2815</v>
      </c>
      <c r="K6" s="192" t="s">
        <v>32</v>
      </c>
      <c r="L6" s="122" t="s">
        <v>2853</v>
      </c>
      <c r="M6" s="134">
        <v>0</v>
      </c>
      <c r="N6" s="235">
        <v>0</v>
      </c>
      <c r="O6" s="126">
        <v>0</v>
      </c>
      <c r="P6" s="126">
        <v>0</v>
      </c>
      <c r="Q6" t="s">
        <v>3278</v>
      </c>
    </row>
    <row r="7" spans="1:17" ht="24">
      <c r="A7" s="122" t="s">
        <v>1235</v>
      </c>
      <c r="B7" s="122" t="s">
        <v>3035</v>
      </c>
      <c r="C7" s="129" t="s">
        <v>2670</v>
      </c>
      <c r="D7" s="122" t="s">
        <v>3036</v>
      </c>
      <c r="E7" s="134">
        <v>7000000</v>
      </c>
      <c r="F7" s="624">
        <v>6592000</v>
      </c>
      <c r="G7" s="595">
        <v>7000000</v>
      </c>
      <c r="H7" s="134">
        <v>7000000</v>
      </c>
      <c r="I7" s="583" t="s">
        <v>1255</v>
      </c>
      <c r="J7" s="122" t="s">
        <v>2817</v>
      </c>
      <c r="K7" s="192" t="s">
        <v>36</v>
      </c>
      <c r="L7" s="122" t="s">
        <v>2855</v>
      </c>
      <c r="M7" s="134">
        <v>0</v>
      </c>
      <c r="N7" s="235">
        <v>0</v>
      </c>
      <c r="O7" s="126">
        <v>0</v>
      </c>
      <c r="P7" s="126">
        <v>0</v>
      </c>
      <c r="Q7" t="s">
        <v>3278</v>
      </c>
    </row>
    <row r="8" spans="1:17" ht="15">
      <c r="A8" s="122" t="s">
        <v>1236</v>
      </c>
      <c r="B8" s="122" t="s">
        <v>3035</v>
      </c>
      <c r="C8" s="129" t="s">
        <v>1237</v>
      </c>
      <c r="D8" s="122" t="s">
        <v>3036</v>
      </c>
      <c r="E8" s="134">
        <v>1500000</v>
      </c>
      <c r="F8" s="624">
        <v>1270000</v>
      </c>
      <c r="G8" s="595">
        <v>1500000</v>
      </c>
      <c r="H8" s="134">
        <v>1900000</v>
      </c>
      <c r="I8" s="421" t="s">
        <v>43</v>
      </c>
      <c r="J8" s="421"/>
      <c r="K8" s="193" t="s">
        <v>44</v>
      </c>
      <c r="L8" s="193"/>
      <c r="M8" s="211">
        <f>SUM(M6:M7)</f>
        <v>0</v>
      </c>
      <c r="N8" s="211">
        <f>SUM(N6:N7)</f>
        <v>0</v>
      </c>
      <c r="O8" s="211">
        <f>SUM(O6:O7)</f>
        <v>0</v>
      </c>
      <c r="P8" s="211">
        <f>SUM(P6:P7)</f>
        <v>0</v>
      </c>
    </row>
    <row r="9" spans="1:17" ht="15">
      <c r="A9" s="156" t="s">
        <v>1238</v>
      </c>
      <c r="B9" s="122" t="s">
        <v>3035</v>
      </c>
      <c r="C9" s="93" t="s">
        <v>1239</v>
      </c>
      <c r="D9" s="122" t="s">
        <v>3036</v>
      </c>
      <c r="E9" s="353">
        <v>1800000</v>
      </c>
      <c r="F9" s="625">
        <v>1270000</v>
      </c>
      <c r="G9" s="595">
        <v>1500000</v>
      </c>
      <c r="H9" s="134">
        <v>1900000</v>
      </c>
      <c r="I9" s="583"/>
      <c r="J9" s="583"/>
      <c r="K9" s="114" t="s">
        <v>792</v>
      </c>
      <c r="L9" s="114"/>
      <c r="M9" s="138"/>
      <c r="N9" s="123"/>
      <c r="P9" s="123"/>
    </row>
    <row r="10" spans="1:17" ht="15">
      <c r="A10" s="122" t="s">
        <v>1240</v>
      </c>
      <c r="B10" s="122" t="s">
        <v>3035</v>
      </c>
      <c r="C10" s="32" t="s">
        <v>1241</v>
      </c>
      <c r="D10" s="122" t="s">
        <v>3036</v>
      </c>
      <c r="E10" s="134">
        <v>1800000</v>
      </c>
      <c r="F10" s="625">
        <v>1346000</v>
      </c>
      <c r="G10" s="595">
        <v>1500000</v>
      </c>
      <c r="H10" s="134">
        <v>1900000</v>
      </c>
      <c r="I10" s="583" t="s">
        <v>1256</v>
      </c>
      <c r="J10" s="122" t="s">
        <v>3037</v>
      </c>
      <c r="K10" s="192" t="s">
        <v>46</v>
      </c>
      <c r="L10" s="122" t="s">
        <v>3038</v>
      </c>
      <c r="M10" s="134">
        <v>13000000</v>
      </c>
      <c r="N10" s="235">
        <v>5498641</v>
      </c>
      <c r="O10" s="126">
        <v>7500000</v>
      </c>
      <c r="P10" s="126">
        <v>9000000</v>
      </c>
      <c r="Q10" t="s">
        <v>3279</v>
      </c>
    </row>
    <row r="11" spans="1:17" ht="18" customHeight="1">
      <c r="A11" s="153" t="s">
        <v>1242</v>
      </c>
      <c r="B11" s="122" t="s">
        <v>3035</v>
      </c>
      <c r="C11" s="154" t="s">
        <v>1243</v>
      </c>
      <c r="D11" s="122" t="s">
        <v>3036</v>
      </c>
      <c r="E11" s="134">
        <v>10000000</v>
      </c>
      <c r="F11" s="626">
        <v>12292000</v>
      </c>
      <c r="G11" s="595">
        <v>15000000</v>
      </c>
      <c r="H11" s="134">
        <v>15000000</v>
      </c>
      <c r="I11" s="568" t="s">
        <v>2597</v>
      </c>
      <c r="J11" s="122" t="s">
        <v>3053</v>
      </c>
      <c r="K11" s="154" t="s">
        <v>110</v>
      </c>
      <c r="L11" s="122" t="s">
        <v>3054</v>
      </c>
      <c r="M11" s="235">
        <v>5060000</v>
      </c>
      <c r="N11" s="235">
        <v>0</v>
      </c>
      <c r="O11" s="235">
        <v>0</v>
      </c>
      <c r="P11" s="126">
        <v>5400000</v>
      </c>
      <c r="Q11" t="s">
        <v>3279</v>
      </c>
    </row>
    <row r="12" spans="1:17" ht="24">
      <c r="A12" s="153" t="s">
        <v>1244</v>
      </c>
      <c r="B12" s="122" t="s">
        <v>3035</v>
      </c>
      <c r="C12" s="154" t="s">
        <v>2646</v>
      </c>
      <c r="D12" s="122" t="s">
        <v>3036</v>
      </c>
      <c r="E12" s="123">
        <v>6500000</v>
      </c>
      <c r="F12" s="626">
        <v>6080000</v>
      </c>
      <c r="G12" s="595">
        <v>6500000</v>
      </c>
      <c r="H12" s="134">
        <v>6500000</v>
      </c>
      <c r="I12" s="205" t="s">
        <v>1257</v>
      </c>
      <c r="J12" s="122" t="s">
        <v>2826</v>
      </c>
      <c r="K12" s="192" t="s">
        <v>56</v>
      </c>
      <c r="L12" s="122" t="s">
        <v>2862</v>
      </c>
      <c r="M12" s="134">
        <v>50000</v>
      </c>
      <c r="N12" s="235">
        <v>0</v>
      </c>
      <c r="O12" s="126">
        <v>10000</v>
      </c>
      <c r="P12" s="126">
        <v>10000</v>
      </c>
      <c r="Q12" t="s">
        <v>3279</v>
      </c>
    </row>
    <row r="13" spans="1:17" ht="24">
      <c r="A13" s="153" t="s">
        <v>1245</v>
      </c>
      <c r="B13" s="122" t="s">
        <v>3035</v>
      </c>
      <c r="C13" s="154" t="s">
        <v>1246</v>
      </c>
      <c r="D13" s="122" t="s">
        <v>3036</v>
      </c>
      <c r="E13" s="123">
        <v>1800000</v>
      </c>
      <c r="F13" s="626">
        <v>0</v>
      </c>
      <c r="G13" s="595">
        <v>100000</v>
      </c>
      <c r="H13" s="134">
        <v>100000</v>
      </c>
      <c r="I13" s="205" t="s">
        <v>1258</v>
      </c>
      <c r="J13" s="122" t="s">
        <v>2827</v>
      </c>
      <c r="K13" s="192" t="s">
        <v>684</v>
      </c>
      <c r="L13" s="122" t="s">
        <v>2863</v>
      </c>
      <c r="M13" s="134">
        <v>150000</v>
      </c>
      <c r="N13" s="235">
        <v>8593</v>
      </c>
      <c r="O13" s="126">
        <v>10000</v>
      </c>
      <c r="P13" s="126">
        <v>50000</v>
      </c>
      <c r="Q13" t="s">
        <v>3279</v>
      </c>
    </row>
    <row r="14" spans="1:17" ht="16.149999999999999" customHeight="1">
      <c r="A14" s="157" t="s">
        <v>1247</v>
      </c>
      <c r="B14" s="122" t="s">
        <v>3035</v>
      </c>
      <c r="C14" s="158" t="s">
        <v>2724</v>
      </c>
      <c r="D14" s="122" t="s">
        <v>3036</v>
      </c>
      <c r="E14" s="123">
        <v>7000000</v>
      </c>
      <c r="F14" s="626">
        <v>6232000</v>
      </c>
      <c r="G14" s="595">
        <v>6500000</v>
      </c>
      <c r="H14" s="134">
        <v>6500000</v>
      </c>
      <c r="I14" s="205" t="s">
        <v>1259</v>
      </c>
      <c r="J14" s="122" t="s">
        <v>2828</v>
      </c>
      <c r="K14" s="192" t="s">
        <v>60</v>
      </c>
      <c r="L14" s="122" t="s">
        <v>2864</v>
      </c>
      <c r="M14" s="134">
        <v>10000</v>
      </c>
      <c r="N14" s="235">
        <v>0</v>
      </c>
      <c r="O14" s="126">
        <v>10000</v>
      </c>
      <c r="P14" s="126">
        <v>10000</v>
      </c>
      <c r="Q14" t="s">
        <v>3279</v>
      </c>
    </row>
    <row r="15" spans="1:17" ht="16.899999999999999" customHeight="1">
      <c r="A15" s="153" t="s">
        <v>1248</v>
      </c>
      <c r="B15" s="122" t="s">
        <v>3035</v>
      </c>
      <c r="C15" s="154" t="s">
        <v>1249</v>
      </c>
      <c r="D15" s="122" t="s">
        <v>3036</v>
      </c>
      <c r="E15" s="123">
        <v>150000</v>
      </c>
      <c r="F15" s="626">
        <v>118400</v>
      </c>
      <c r="G15" s="595">
        <v>150000</v>
      </c>
      <c r="H15" s="134">
        <v>150000</v>
      </c>
      <c r="I15" s="205" t="s">
        <v>1260</v>
      </c>
      <c r="J15" s="122" t="s">
        <v>2831</v>
      </c>
      <c r="K15" s="192" t="s">
        <v>66</v>
      </c>
      <c r="L15" s="122" t="s">
        <v>2867</v>
      </c>
      <c r="M15" s="134">
        <v>20000</v>
      </c>
      <c r="N15" s="235">
        <v>0</v>
      </c>
      <c r="O15" s="126">
        <v>10000</v>
      </c>
      <c r="P15" s="126">
        <v>10000</v>
      </c>
      <c r="Q15" t="s">
        <v>3279</v>
      </c>
    </row>
    <row r="16" spans="1:17" ht="15.6" customHeight="1">
      <c r="A16" s="153" t="s">
        <v>1250</v>
      </c>
      <c r="B16" s="122" t="s">
        <v>3035</v>
      </c>
      <c r="C16" s="154" t="s">
        <v>1251</v>
      </c>
      <c r="D16" s="122" t="s">
        <v>3036</v>
      </c>
      <c r="E16" s="123">
        <v>0</v>
      </c>
      <c r="F16" s="626">
        <v>0</v>
      </c>
      <c r="G16" s="595">
        <v>0</v>
      </c>
      <c r="H16" s="134">
        <v>0</v>
      </c>
      <c r="I16" s="205" t="s">
        <v>1261</v>
      </c>
      <c r="J16" s="122" t="s">
        <v>2834</v>
      </c>
      <c r="K16" s="192" t="s">
        <v>72</v>
      </c>
      <c r="L16" s="122" t="s">
        <v>2869</v>
      </c>
      <c r="M16" s="134">
        <v>0</v>
      </c>
      <c r="N16" s="235">
        <v>0</v>
      </c>
      <c r="O16" s="126">
        <v>0</v>
      </c>
      <c r="P16" s="126">
        <v>0</v>
      </c>
      <c r="Q16" t="s">
        <v>3279</v>
      </c>
    </row>
    <row r="17" spans="1:17" ht="36">
      <c r="A17" s="159" t="s">
        <v>2496</v>
      </c>
      <c r="B17" s="122" t="s">
        <v>3244</v>
      </c>
      <c r="C17" s="118" t="s">
        <v>2497</v>
      </c>
      <c r="D17" s="122" t="s">
        <v>2497</v>
      </c>
      <c r="E17" s="126">
        <v>0</v>
      </c>
      <c r="F17" s="625">
        <v>0</v>
      </c>
      <c r="G17" s="126">
        <v>0</v>
      </c>
      <c r="H17" s="134">
        <v>0</v>
      </c>
      <c r="I17" s="205" t="s">
        <v>1262</v>
      </c>
      <c r="J17" s="122" t="s">
        <v>2836</v>
      </c>
      <c r="K17" s="192" t="s">
        <v>76</v>
      </c>
      <c r="L17" s="122" t="s">
        <v>2871</v>
      </c>
      <c r="M17" s="134">
        <v>0</v>
      </c>
      <c r="N17" s="235">
        <v>0</v>
      </c>
      <c r="O17" s="126">
        <v>0</v>
      </c>
      <c r="P17" s="126">
        <v>0</v>
      </c>
      <c r="Q17" t="s">
        <v>3279</v>
      </c>
    </row>
    <row r="18" spans="1:17" ht="15.6" customHeight="1">
      <c r="A18" s="410"/>
      <c r="B18" s="410"/>
      <c r="C18" s="339"/>
      <c r="D18" s="339"/>
      <c r="E18" s="411"/>
      <c r="F18" s="627"/>
      <c r="G18" s="412"/>
      <c r="H18" s="134">
        <v>0</v>
      </c>
      <c r="I18" s="205" t="s">
        <v>1263</v>
      </c>
      <c r="J18" s="122" t="s">
        <v>2839</v>
      </c>
      <c r="K18" s="192" t="s">
        <v>83</v>
      </c>
      <c r="L18" s="122" t="s">
        <v>2873</v>
      </c>
      <c r="M18" s="134">
        <v>0</v>
      </c>
      <c r="N18" s="235">
        <v>0</v>
      </c>
      <c r="O18" s="126">
        <v>0</v>
      </c>
      <c r="P18" s="126">
        <v>0</v>
      </c>
      <c r="Q18" t="s">
        <v>3279</v>
      </c>
    </row>
    <row r="19" spans="1:17" ht="24">
      <c r="A19" s="128"/>
      <c r="B19" s="128"/>
      <c r="C19" s="154"/>
      <c r="D19" s="154"/>
      <c r="E19" s="235"/>
      <c r="F19" s="626"/>
      <c r="G19" s="123"/>
      <c r="H19" s="134">
        <v>0</v>
      </c>
      <c r="I19" s="205" t="s">
        <v>1264</v>
      </c>
      <c r="J19" s="122" t="s">
        <v>2840</v>
      </c>
      <c r="K19" s="192" t="s">
        <v>85</v>
      </c>
      <c r="L19" s="122" t="s">
        <v>2874</v>
      </c>
      <c r="M19" s="134">
        <v>0</v>
      </c>
      <c r="N19" s="235">
        <v>0</v>
      </c>
      <c r="O19" s="126">
        <v>0</v>
      </c>
      <c r="P19" s="126">
        <v>10000</v>
      </c>
      <c r="Q19" t="s">
        <v>3279</v>
      </c>
    </row>
    <row r="20" spans="1:17" ht="24">
      <c r="A20" s="128"/>
      <c r="B20" s="128"/>
      <c r="C20" s="129"/>
      <c r="D20" s="129"/>
      <c r="E20" s="235"/>
      <c r="F20" s="123"/>
      <c r="G20" s="118"/>
      <c r="H20" s="123"/>
      <c r="I20" s="205" t="s">
        <v>1265</v>
      </c>
      <c r="J20" s="122" t="s">
        <v>3039</v>
      </c>
      <c r="K20" s="192" t="s">
        <v>2720</v>
      </c>
      <c r="L20" s="122" t="s">
        <v>3040</v>
      </c>
      <c r="M20" s="134">
        <v>0</v>
      </c>
      <c r="N20" s="235">
        <v>0</v>
      </c>
      <c r="O20" s="126">
        <v>0</v>
      </c>
      <c r="P20" s="126">
        <v>0</v>
      </c>
      <c r="Q20" t="s">
        <v>3279</v>
      </c>
    </row>
    <row r="21" spans="1:17" ht="15.6" customHeight="1">
      <c r="A21" s="128"/>
      <c r="B21" s="128"/>
      <c r="C21" s="129"/>
      <c r="D21" s="129"/>
      <c r="E21" s="235"/>
      <c r="F21" s="123"/>
      <c r="G21" s="118"/>
      <c r="H21" s="123"/>
      <c r="I21" s="205" t="s">
        <v>1266</v>
      </c>
      <c r="J21" s="122" t="s">
        <v>3041</v>
      </c>
      <c r="K21" s="192" t="s">
        <v>858</v>
      </c>
      <c r="L21" s="122" t="s">
        <v>858</v>
      </c>
      <c r="M21" s="134">
        <v>10000</v>
      </c>
      <c r="N21" s="235">
        <v>0</v>
      </c>
      <c r="O21" s="126">
        <v>10000</v>
      </c>
      <c r="P21" s="126">
        <v>10000</v>
      </c>
      <c r="Q21" t="s">
        <v>3279</v>
      </c>
    </row>
    <row r="22" spans="1:17" ht="24">
      <c r="A22" s="160"/>
      <c r="B22" s="160"/>
      <c r="C22" s="32"/>
      <c r="D22" s="32"/>
      <c r="E22" s="235"/>
      <c r="F22" s="32"/>
      <c r="G22" s="32"/>
      <c r="H22" s="32"/>
      <c r="I22" s="205" t="s">
        <v>1267</v>
      </c>
      <c r="J22" s="122" t="s">
        <v>3042</v>
      </c>
      <c r="K22" s="192" t="s">
        <v>908</v>
      </c>
      <c r="L22" s="122" t="s">
        <v>3043</v>
      </c>
      <c r="M22" s="235">
        <v>50000</v>
      </c>
      <c r="N22" s="235">
        <v>0</v>
      </c>
      <c r="O22" s="126">
        <v>10000</v>
      </c>
      <c r="P22" s="126">
        <v>20000</v>
      </c>
      <c r="Q22" t="s">
        <v>3279</v>
      </c>
    </row>
    <row r="23" spans="1:17" ht="16.149999999999999" customHeight="1">
      <c r="A23" s="160"/>
      <c r="B23" s="160"/>
      <c r="C23" s="32"/>
      <c r="D23" s="32"/>
      <c r="E23" s="235"/>
      <c r="F23" s="32"/>
      <c r="G23" s="126"/>
      <c r="H23" s="32"/>
      <c r="I23" s="205" t="s">
        <v>1268</v>
      </c>
      <c r="J23" s="122" t="s">
        <v>3261</v>
      </c>
      <c r="K23" s="192" t="s">
        <v>859</v>
      </c>
      <c r="L23" s="122" t="s">
        <v>3260</v>
      </c>
      <c r="M23" s="134">
        <v>0</v>
      </c>
      <c r="N23" s="235">
        <v>0</v>
      </c>
      <c r="O23" s="126">
        <v>0</v>
      </c>
      <c r="P23" s="126">
        <v>10000</v>
      </c>
      <c r="Q23" t="s">
        <v>3279</v>
      </c>
    </row>
    <row r="24" spans="1:17" ht="24">
      <c r="A24" s="160"/>
      <c r="B24" s="160"/>
      <c r="C24" s="32"/>
      <c r="D24" s="32"/>
      <c r="E24" s="235"/>
      <c r="F24" s="32"/>
      <c r="G24" s="126"/>
      <c r="H24" s="32"/>
      <c r="I24" s="205" t="s">
        <v>1269</v>
      </c>
      <c r="J24" s="122" t="s">
        <v>2924</v>
      </c>
      <c r="K24" s="192" t="s">
        <v>180</v>
      </c>
      <c r="L24" s="122" t="s">
        <v>180</v>
      </c>
      <c r="M24" s="134">
        <v>0</v>
      </c>
      <c r="N24" s="235">
        <v>0</v>
      </c>
      <c r="O24" s="126">
        <v>0</v>
      </c>
      <c r="P24" s="126">
        <v>20000</v>
      </c>
      <c r="Q24" t="s">
        <v>3279</v>
      </c>
    </row>
    <row r="25" spans="1:17" ht="36">
      <c r="A25" s="160"/>
      <c r="B25" s="160"/>
      <c r="C25" s="32"/>
      <c r="D25" s="32"/>
      <c r="E25" s="235"/>
      <c r="F25" s="32"/>
      <c r="G25" s="32"/>
      <c r="H25" s="32"/>
      <c r="I25" s="205" t="s">
        <v>1270</v>
      </c>
      <c r="J25" s="122" t="s">
        <v>3044</v>
      </c>
      <c r="K25" s="192" t="s">
        <v>94</v>
      </c>
      <c r="L25" s="122" t="s">
        <v>3045</v>
      </c>
      <c r="M25" s="134">
        <v>100000</v>
      </c>
      <c r="N25" s="235">
        <v>11800</v>
      </c>
      <c r="O25" s="126">
        <v>20000</v>
      </c>
      <c r="P25" s="126">
        <v>50000</v>
      </c>
      <c r="Q25" t="s">
        <v>3279</v>
      </c>
    </row>
    <row r="26" spans="1:17" ht="24">
      <c r="A26" s="160"/>
      <c r="B26" s="160"/>
      <c r="C26" s="32"/>
      <c r="D26" s="32"/>
      <c r="E26" s="235"/>
      <c r="F26" s="32"/>
      <c r="G26" s="32"/>
      <c r="H26" s="32"/>
      <c r="I26" s="205" t="s">
        <v>1271</v>
      </c>
      <c r="J26" s="122" t="s">
        <v>2979</v>
      </c>
      <c r="K26" s="192" t="s">
        <v>389</v>
      </c>
      <c r="L26" s="122" t="s">
        <v>2980</v>
      </c>
      <c r="M26" s="134">
        <v>50000</v>
      </c>
      <c r="N26" s="235">
        <v>0</v>
      </c>
      <c r="O26" s="126">
        <v>10000</v>
      </c>
      <c r="P26" s="126">
        <v>10000</v>
      </c>
      <c r="Q26" t="s">
        <v>3279</v>
      </c>
    </row>
    <row r="27" spans="1:17" ht="13.9" customHeight="1">
      <c r="A27" s="160"/>
      <c r="B27" s="160"/>
      <c r="C27" s="130"/>
      <c r="D27" s="130"/>
      <c r="E27" s="235"/>
      <c r="F27" s="130"/>
      <c r="G27" s="130"/>
      <c r="H27" s="32"/>
      <c r="I27" s="136" t="s">
        <v>1272</v>
      </c>
      <c r="J27" s="122" t="s">
        <v>2925</v>
      </c>
      <c r="K27" s="33" t="s">
        <v>182</v>
      </c>
      <c r="L27" s="122" t="s">
        <v>2926</v>
      </c>
      <c r="M27" s="235">
        <v>10000</v>
      </c>
      <c r="N27" s="235">
        <v>0</v>
      </c>
      <c r="O27" s="126">
        <v>10000</v>
      </c>
      <c r="P27" s="126">
        <v>10000</v>
      </c>
      <c r="Q27" t="s">
        <v>3279</v>
      </c>
    </row>
    <row r="28" spans="1:17" ht="36">
      <c r="A28" s="160"/>
      <c r="B28" s="160"/>
      <c r="C28" s="32"/>
      <c r="D28" s="32"/>
      <c r="E28" s="235"/>
      <c r="F28" s="32"/>
      <c r="G28" s="32"/>
      <c r="H28" s="32"/>
      <c r="I28" s="93" t="s">
        <v>1273</v>
      </c>
      <c r="J28" s="122" t="s">
        <v>2927</v>
      </c>
      <c r="K28" s="154" t="s">
        <v>454</v>
      </c>
      <c r="L28" s="122" t="s">
        <v>2928</v>
      </c>
      <c r="M28" s="235">
        <v>560000</v>
      </c>
      <c r="N28" s="235">
        <v>0</v>
      </c>
      <c r="O28" s="126">
        <v>10000</v>
      </c>
      <c r="P28" s="126">
        <v>300000</v>
      </c>
      <c r="Q28" t="s">
        <v>3279</v>
      </c>
    </row>
    <row r="29" spans="1:17" ht="15.6" customHeight="1">
      <c r="A29" s="160"/>
      <c r="B29" s="160"/>
      <c r="C29" s="32"/>
      <c r="D29" s="32"/>
      <c r="E29" s="235"/>
      <c r="F29" s="32"/>
      <c r="G29" s="32"/>
      <c r="H29" s="32"/>
      <c r="I29" s="205" t="s">
        <v>1274</v>
      </c>
      <c r="J29" s="122" t="s">
        <v>3049</v>
      </c>
      <c r="K29" s="192" t="s">
        <v>96</v>
      </c>
      <c r="L29" s="122" t="s">
        <v>96</v>
      </c>
      <c r="M29" s="134">
        <v>0</v>
      </c>
      <c r="N29" s="235">
        <v>0</v>
      </c>
      <c r="O29" s="235">
        <v>0</v>
      </c>
      <c r="P29" s="126">
        <v>10000</v>
      </c>
      <c r="Q29" t="s">
        <v>3279</v>
      </c>
    </row>
    <row r="30" spans="1:17" ht="14.45" customHeight="1">
      <c r="A30" s="160"/>
      <c r="B30" s="160"/>
      <c r="C30" s="32"/>
      <c r="D30" s="32"/>
      <c r="E30" s="235"/>
      <c r="F30" s="32"/>
      <c r="G30" s="32"/>
      <c r="H30" s="32"/>
      <c r="I30" s="93" t="s">
        <v>1275</v>
      </c>
      <c r="J30" s="122" t="s">
        <v>2850</v>
      </c>
      <c r="K30" s="154" t="s">
        <v>968</v>
      </c>
      <c r="L30" s="122" t="s">
        <v>2879</v>
      </c>
      <c r="M30" s="134">
        <v>0</v>
      </c>
      <c r="N30" s="235">
        <v>0</v>
      </c>
      <c r="O30" s="235">
        <v>0</v>
      </c>
      <c r="P30" s="126">
        <v>0</v>
      </c>
      <c r="Q30" t="s">
        <v>3279</v>
      </c>
    </row>
    <row r="31" spans="1:17" ht="24">
      <c r="A31" s="160"/>
      <c r="B31" s="160"/>
      <c r="C31" s="32"/>
      <c r="D31" s="32"/>
      <c r="E31" s="235"/>
      <c r="F31" s="130"/>
      <c r="G31" s="130"/>
      <c r="H31" s="131"/>
      <c r="I31" s="93" t="s">
        <v>1276</v>
      </c>
      <c r="J31" s="122" t="s">
        <v>3029</v>
      </c>
      <c r="K31" s="33" t="s">
        <v>861</v>
      </c>
      <c r="L31" s="122" t="s">
        <v>861</v>
      </c>
      <c r="M31" s="235">
        <v>100000</v>
      </c>
      <c r="N31" s="235">
        <v>28177</v>
      </c>
      <c r="O31" s="235">
        <v>50000</v>
      </c>
      <c r="P31" s="126">
        <v>50000</v>
      </c>
      <c r="Q31" t="s">
        <v>3279</v>
      </c>
    </row>
    <row r="32" spans="1:17" ht="24">
      <c r="A32" s="160"/>
      <c r="B32" s="160"/>
      <c r="C32" s="32"/>
      <c r="D32" s="32"/>
      <c r="E32" s="235"/>
      <c r="F32" s="32"/>
      <c r="G32" s="32"/>
      <c r="H32" s="32"/>
      <c r="I32" s="93" t="s">
        <v>1277</v>
      </c>
      <c r="J32" s="122" t="s">
        <v>2845</v>
      </c>
      <c r="K32" s="154" t="s">
        <v>862</v>
      </c>
      <c r="L32" s="122" t="s">
        <v>2877</v>
      </c>
      <c r="M32" s="235">
        <v>250000</v>
      </c>
      <c r="N32" s="235">
        <v>5388</v>
      </c>
      <c r="O32" s="126">
        <v>10000</v>
      </c>
      <c r="P32" s="126">
        <v>50000</v>
      </c>
      <c r="Q32" t="s">
        <v>3279</v>
      </c>
    </row>
    <row r="33" spans="1:17" ht="15">
      <c r="A33" s="160"/>
      <c r="B33" s="160"/>
      <c r="C33" s="32"/>
      <c r="D33" s="32"/>
      <c r="E33" s="235"/>
      <c r="F33" s="32"/>
      <c r="G33" s="32"/>
      <c r="H33" s="32"/>
      <c r="I33" s="93" t="s">
        <v>2759</v>
      </c>
      <c r="J33" s="122" t="s">
        <v>2823</v>
      </c>
      <c r="K33" s="154" t="s">
        <v>2706</v>
      </c>
      <c r="L33" s="122" t="s">
        <v>2859</v>
      </c>
      <c r="M33" s="235">
        <v>50000</v>
      </c>
      <c r="N33" s="235">
        <v>0</v>
      </c>
      <c r="O33" s="126">
        <v>10000</v>
      </c>
      <c r="P33" s="126">
        <v>20000</v>
      </c>
      <c r="Q33" t="s">
        <v>3279</v>
      </c>
    </row>
    <row r="34" spans="1:17" ht="15">
      <c r="A34" s="160"/>
      <c r="B34" s="160"/>
      <c r="C34" s="32"/>
      <c r="D34" s="32"/>
      <c r="E34" s="235"/>
      <c r="F34" s="32"/>
      <c r="G34" s="32"/>
      <c r="H34" s="32"/>
      <c r="I34" s="161" t="s">
        <v>111</v>
      </c>
      <c r="J34" s="161"/>
      <c r="K34" s="99" t="s">
        <v>112</v>
      </c>
      <c r="L34" s="99"/>
      <c r="M34" s="219">
        <f t="shared" ref="M34:O34" si="0">SUM(M10:M33)</f>
        <v>19470000</v>
      </c>
      <c r="N34" s="219">
        <f t="shared" si="0"/>
        <v>5552599</v>
      </c>
      <c r="O34" s="219">
        <f t="shared" si="0"/>
        <v>7680000</v>
      </c>
      <c r="P34" s="219">
        <f>SUM(P10:P33)</f>
        <v>15050000</v>
      </c>
    </row>
    <row r="35" spans="1:17" ht="15">
      <c r="A35" s="160"/>
      <c r="B35" s="160"/>
      <c r="C35" s="32"/>
      <c r="D35" s="32"/>
      <c r="E35" s="235"/>
      <c r="F35" s="32"/>
      <c r="G35" s="32"/>
      <c r="H35" s="32"/>
      <c r="I35" s="201"/>
      <c r="J35" s="201"/>
      <c r="K35" s="33"/>
      <c r="L35" s="33"/>
      <c r="M35" s="134"/>
      <c r="N35" s="32"/>
      <c r="O35" s="32"/>
      <c r="P35" s="32"/>
    </row>
    <row r="36" spans="1:17" ht="15">
      <c r="A36" s="160"/>
      <c r="B36" s="160"/>
      <c r="C36" s="32"/>
      <c r="D36" s="32"/>
      <c r="E36" s="235"/>
      <c r="F36" s="32"/>
      <c r="G36" s="32"/>
      <c r="H36" s="32"/>
      <c r="I36" s="201"/>
      <c r="J36" s="201"/>
      <c r="K36" s="33"/>
      <c r="L36" s="33"/>
      <c r="M36" s="134"/>
      <c r="N36" s="32"/>
      <c r="O36" s="32"/>
      <c r="P36" s="32"/>
    </row>
    <row r="37" spans="1:17" ht="15">
      <c r="A37" s="160"/>
      <c r="B37" s="160"/>
      <c r="C37" s="32"/>
      <c r="D37" s="32"/>
      <c r="E37" s="235"/>
      <c r="F37" s="32"/>
      <c r="G37" s="32"/>
      <c r="H37" s="32"/>
      <c r="I37" s="201"/>
      <c r="J37" s="201"/>
      <c r="K37" s="33"/>
      <c r="L37" s="33"/>
      <c r="M37" s="134"/>
      <c r="N37" s="32"/>
      <c r="O37" s="32"/>
      <c r="P37" s="32"/>
    </row>
    <row r="38" spans="1:17" ht="17.45" customHeight="1">
      <c r="A38" s="160"/>
      <c r="B38" s="160"/>
      <c r="C38" s="32"/>
      <c r="D38" s="32"/>
      <c r="E38" s="235"/>
      <c r="F38" s="32"/>
      <c r="G38" s="32"/>
      <c r="H38" s="32"/>
      <c r="I38" s="201"/>
      <c r="J38" s="201"/>
      <c r="K38" s="33"/>
      <c r="L38" s="33"/>
      <c r="M38" s="134"/>
      <c r="N38" s="32"/>
      <c r="O38" s="32"/>
      <c r="P38" s="32"/>
    </row>
    <row r="39" spans="1:17" ht="17.45" customHeight="1">
      <c r="A39" s="160"/>
      <c r="B39" s="160"/>
      <c r="C39" s="32"/>
      <c r="D39" s="32"/>
      <c r="E39" s="235"/>
      <c r="F39" s="32"/>
      <c r="G39" s="32"/>
      <c r="H39" s="32"/>
      <c r="I39" s="156"/>
      <c r="J39" s="156"/>
      <c r="K39" s="122"/>
      <c r="L39" s="122"/>
      <c r="M39" s="134"/>
      <c r="N39" s="118"/>
      <c r="O39" s="118"/>
      <c r="P39" s="119"/>
    </row>
    <row r="40" spans="1:17" ht="17.45" customHeight="1">
      <c r="A40" s="160"/>
      <c r="B40" s="160"/>
      <c r="C40" s="32"/>
      <c r="D40" s="32"/>
      <c r="E40" s="235"/>
      <c r="F40" s="32"/>
      <c r="G40" s="32"/>
      <c r="H40" s="32"/>
      <c r="I40" s="156"/>
      <c r="J40" s="156"/>
      <c r="K40" s="122"/>
      <c r="L40" s="122"/>
      <c r="M40" s="134"/>
      <c r="N40" s="118"/>
      <c r="O40" s="118"/>
      <c r="P40" s="119"/>
    </row>
    <row r="41" spans="1:17" ht="17.45" customHeight="1">
      <c r="A41" s="160"/>
      <c r="B41" s="160"/>
      <c r="C41" s="32"/>
      <c r="D41" s="32"/>
      <c r="E41" s="235"/>
      <c r="F41" s="32"/>
      <c r="G41" s="32"/>
      <c r="H41" s="32"/>
      <c r="I41" s="156"/>
      <c r="J41" s="156"/>
      <c r="K41" s="122"/>
      <c r="L41" s="122"/>
      <c r="M41" s="134"/>
      <c r="N41" s="118"/>
      <c r="O41" s="118"/>
      <c r="P41" s="119"/>
    </row>
    <row r="42" spans="1:17" ht="12" customHeight="1">
      <c r="A42" s="160"/>
      <c r="B42" s="160"/>
      <c r="C42" s="32"/>
      <c r="D42" s="32"/>
      <c r="E42" s="235"/>
      <c r="F42" s="32"/>
      <c r="G42" s="32"/>
      <c r="H42" s="32"/>
      <c r="I42" s="156"/>
      <c r="J42" s="156"/>
      <c r="K42" s="122"/>
      <c r="L42" s="122"/>
      <c r="M42" s="134"/>
      <c r="N42" s="118"/>
      <c r="O42" s="118"/>
      <c r="P42" s="119"/>
    </row>
    <row r="43" spans="1:17" ht="13.9" customHeight="1">
      <c r="A43" s="160"/>
      <c r="B43" s="160"/>
      <c r="C43" s="32"/>
      <c r="D43" s="32"/>
      <c r="E43" s="235"/>
      <c r="F43" s="32"/>
      <c r="G43" s="32"/>
      <c r="H43" s="32"/>
      <c r="I43" s="166"/>
      <c r="J43" s="166"/>
      <c r="K43" s="41"/>
      <c r="L43" s="41"/>
      <c r="M43" s="134"/>
      <c r="N43" s="229"/>
      <c r="O43" s="229"/>
      <c r="P43" s="229"/>
    </row>
    <row r="44" spans="1:17" ht="17.45" customHeight="1">
      <c r="A44" s="210"/>
      <c r="B44" s="210"/>
      <c r="C44" s="255" t="s">
        <v>201</v>
      </c>
      <c r="D44" s="255"/>
      <c r="E44" s="239">
        <f>SUM(E6:E43)</f>
        <v>40550000</v>
      </c>
      <c r="F44" s="239">
        <f t="shared" ref="F44:G44" si="1">SUM(F6:F43)</f>
        <v>37536400</v>
      </c>
      <c r="G44" s="239">
        <f t="shared" si="1"/>
        <v>42250000</v>
      </c>
      <c r="H44" s="239">
        <f>SUM(H6:H43)</f>
        <v>43950000</v>
      </c>
      <c r="I44" s="109"/>
      <c r="J44" s="109"/>
      <c r="K44" s="429" t="s">
        <v>113</v>
      </c>
      <c r="L44" s="429"/>
      <c r="M44" s="286">
        <f>M8+M34</f>
        <v>19470000</v>
      </c>
      <c r="N44" s="286">
        <f t="shared" ref="N44:O44" si="2">N8+N34</f>
        <v>5552599</v>
      </c>
      <c r="O44" s="286">
        <f t="shared" si="2"/>
        <v>7680000</v>
      </c>
      <c r="P44" s="286">
        <f>P8+P34</f>
        <v>15050000</v>
      </c>
    </row>
    <row r="45" spans="1:17" ht="17.45" customHeight="1">
      <c r="A45" s="4"/>
      <c r="B45" s="4"/>
      <c r="C45" s="3"/>
      <c r="D45" s="3"/>
      <c r="E45" s="3"/>
      <c r="F45" s="3"/>
      <c r="G45" s="3"/>
      <c r="H45" s="3"/>
      <c r="I45" s="874" t="s">
        <v>2186</v>
      </c>
      <c r="J45" s="874"/>
      <c r="K45" s="874"/>
      <c r="L45" s="874"/>
      <c r="M45" s="874"/>
      <c r="N45" s="874"/>
      <c r="O45" s="874"/>
      <c r="P45" s="874"/>
    </row>
    <row r="46" spans="1:17" s="3" customFormat="1" ht="17.45" customHeight="1">
      <c r="A46" s="4"/>
      <c r="B46" s="4"/>
      <c r="I46" s="72"/>
      <c r="J46" s="72"/>
      <c r="K46" s="28"/>
      <c r="L46" s="28"/>
      <c r="Q46" s="39"/>
    </row>
    <row r="47" spans="1:17" s="3" customFormat="1" ht="15">
      <c r="A47" s="4"/>
      <c r="B47" s="4"/>
      <c r="I47" s="22"/>
      <c r="J47" s="22"/>
      <c r="K47" s="88"/>
      <c r="L47" s="88"/>
      <c r="M47" s="53"/>
      <c r="N47" s="53"/>
      <c r="O47" s="53"/>
      <c r="P47" s="53"/>
    </row>
    <row r="48" spans="1:17" s="3" customFormat="1" ht="15">
      <c r="A48" s="4"/>
      <c r="B48" s="4"/>
      <c r="I48" s="73"/>
      <c r="J48" s="73"/>
      <c r="K48" s="49"/>
      <c r="L48" s="49"/>
      <c r="M48" s="49"/>
      <c r="N48" s="55"/>
      <c r="O48" s="45"/>
      <c r="P48" s="55"/>
    </row>
    <row r="49" spans="1:16" s="3" customFormat="1" ht="15">
      <c r="A49" s="4"/>
      <c r="B49" s="4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I51" s="74"/>
      <c r="J51" s="74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I52" s="74"/>
      <c r="J52" s="74"/>
      <c r="K52" s="49"/>
      <c r="L52" s="49"/>
      <c r="M52" s="49"/>
      <c r="N52" s="55"/>
      <c r="O52" s="45"/>
      <c r="P52" s="55"/>
    </row>
    <row r="53" spans="1:16" s="3" customFormat="1" ht="15">
      <c r="A53" s="4"/>
      <c r="B53" s="4"/>
      <c r="I53" s="74"/>
      <c r="J53" s="74"/>
      <c r="K53" s="49"/>
      <c r="L53" s="49"/>
      <c r="M53" s="49"/>
      <c r="N53" s="55"/>
      <c r="O53" s="45"/>
      <c r="P53" s="57"/>
    </row>
    <row r="54" spans="1:16" s="3" customFormat="1" ht="15">
      <c r="A54" s="4"/>
      <c r="B54" s="4"/>
      <c r="I54" s="49"/>
      <c r="J54" s="49"/>
      <c r="K54" s="18"/>
      <c r="L54" s="18"/>
      <c r="M54" s="18"/>
      <c r="N54" s="44"/>
      <c r="O54" s="50"/>
      <c r="P54" s="44"/>
    </row>
    <row r="55" spans="1:16" s="3" customFormat="1" ht="15">
      <c r="A55" s="4"/>
      <c r="B55" s="4"/>
      <c r="I55" s="49"/>
      <c r="J55" s="49"/>
      <c r="K55" s="18"/>
      <c r="L55" s="18"/>
      <c r="M55" s="18"/>
      <c r="N55" s="44"/>
      <c r="O55" s="50"/>
      <c r="P55" s="44"/>
    </row>
    <row r="56" spans="1:16" s="3" customFormat="1" ht="15">
      <c r="A56" s="4"/>
      <c r="B56" s="4"/>
      <c r="H56" s="39"/>
      <c r="I56" s="49"/>
      <c r="J56" s="49"/>
      <c r="K56" s="18"/>
      <c r="L56" s="18"/>
      <c r="M56" s="18"/>
      <c r="N56" s="44"/>
      <c r="O56" s="50"/>
      <c r="P56" s="44"/>
    </row>
    <row r="57" spans="1:16" s="3" customFormat="1" ht="15">
      <c r="A57" s="4"/>
      <c r="B57" s="4"/>
      <c r="I57" s="74"/>
      <c r="J57" s="74"/>
      <c r="K57" s="84"/>
      <c r="L57" s="84"/>
      <c r="M57" s="84"/>
      <c r="N57" s="58"/>
      <c r="O57" s="58"/>
      <c r="P57" s="58"/>
    </row>
    <row r="58" spans="1:16" s="3" customFormat="1" ht="15">
      <c r="A58" s="4"/>
      <c r="B58" s="4"/>
      <c r="I58" s="74"/>
      <c r="J58" s="74"/>
      <c r="K58" s="84"/>
      <c r="L58" s="84"/>
      <c r="M58" s="84"/>
      <c r="N58" s="58"/>
      <c r="O58" s="58"/>
      <c r="P58" s="58"/>
    </row>
    <row r="59" spans="1:16" s="3" customFormat="1" ht="15">
      <c r="A59" s="4"/>
      <c r="B59" s="4"/>
      <c r="I59" s="22"/>
      <c r="J59" s="22"/>
      <c r="K59" s="28"/>
      <c r="L59" s="28"/>
    </row>
    <row r="60" spans="1:16" s="3" customFormat="1" ht="15">
      <c r="A60" s="4"/>
      <c r="B60" s="4"/>
      <c r="I60" s="22"/>
      <c r="J60" s="22"/>
      <c r="K60" s="28"/>
      <c r="L60" s="28"/>
    </row>
    <row r="61" spans="1:16" s="3" customFormat="1" ht="15">
      <c r="A61" s="4"/>
      <c r="B61" s="4"/>
      <c r="I61" s="22"/>
      <c r="J61" s="22"/>
      <c r="K61" s="28"/>
      <c r="L61" s="28"/>
    </row>
    <row r="62" spans="1:16" s="3" customFormat="1" ht="15">
      <c r="A62" s="4"/>
      <c r="B62" s="4"/>
      <c r="I62" s="22"/>
      <c r="J62" s="22"/>
      <c r="K62" s="28"/>
      <c r="L62" s="28"/>
    </row>
    <row r="63" spans="1:16" s="3" customFormat="1" ht="15">
      <c r="A63" s="4"/>
      <c r="B63" s="4"/>
      <c r="I63" s="22"/>
      <c r="J63" s="22"/>
      <c r="K63" s="28"/>
      <c r="L63" s="28"/>
    </row>
    <row r="64" spans="1:16" s="3" customFormat="1" ht="15">
      <c r="A64" s="4"/>
      <c r="B64" s="4"/>
      <c r="I64" s="22"/>
      <c r="J64" s="22"/>
      <c r="K64" s="28"/>
      <c r="L64" s="28"/>
    </row>
    <row r="65" spans="1:12" s="3" customFormat="1" ht="15">
      <c r="A65" s="4"/>
      <c r="B65" s="4"/>
      <c r="I65" s="22"/>
      <c r="J65" s="22"/>
      <c r="K65" s="28"/>
      <c r="L65" s="28"/>
    </row>
    <row r="66" spans="1:12" s="3" customFormat="1" ht="15">
      <c r="A66" s="4"/>
      <c r="B66" s="4"/>
      <c r="I66" s="22"/>
      <c r="J66" s="22"/>
      <c r="K66" s="28"/>
      <c r="L66" s="28"/>
    </row>
    <row r="67" spans="1:12" s="3" customFormat="1" ht="15">
      <c r="A67" s="4"/>
      <c r="B67" s="4"/>
      <c r="I67" s="22"/>
      <c r="J67" s="22"/>
      <c r="K67" s="28"/>
      <c r="L67" s="28"/>
    </row>
    <row r="68" spans="1:12" s="3" customFormat="1" ht="15">
      <c r="A68" s="4"/>
      <c r="B68" s="4"/>
      <c r="I68" s="22"/>
      <c r="J68" s="22"/>
      <c r="K68" s="28"/>
      <c r="L68" s="28"/>
    </row>
    <row r="69" spans="1:12" s="3" customFormat="1" ht="15">
      <c r="A69" s="4"/>
      <c r="B69" s="4"/>
      <c r="I69" s="22"/>
      <c r="J69" s="22"/>
      <c r="K69" s="28"/>
      <c r="L69" s="28"/>
    </row>
    <row r="70" spans="1:12" s="3" customFormat="1" ht="15">
      <c r="A70" s="4"/>
      <c r="B70" s="4"/>
      <c r="I70" s="22"/>
      <c r="J70" s="22"/>
      <c r="K70" s="28"/>
      <c r="L70" s="28"/>
    </row>
    <row r="71" spans="1:12" s="3" customFormat="1" ht="15">
      <c r="A71" s="4"/>
      <c r="B71" s="4"/>
      <c r="I71" s="22"/>
      <c r="J71" s="22"/>
      <c r="K71" s="28"/>
      <c r="L71" s="28"/>
    </row>
    <row r="72" spans="1:12" s="3" customFormat="1" ht="15">
      <c r="A72" s="4"/>
      <c r="B72" s="4"/>
      <c r="I72" s="22"/>
      <c r="J72" s="22"/>
      <c r="K72" s="28"/>
      <c r="L72" s="28"/>
    </row>
    <row r="73" spans="1:12" s="3" customFormat="1" ht="15">
      <c r="A73" s="4"/>
      <c r="B73" s="4"/>
      <c r="I73" s="22"/>
      <c r="J73" s="22"/>
      <c r="K73" s="28"/>
      <c r="L73" s="28"/>
    </row>
    <row r="74" spans="1:12" s="3" customFormat="1" ht="15">
      <c r="A74" s="4"/>
      <c r="B74" s="4"/>
      <c r="I74" s="22"/>
      <c r="J74" s="22"/>
      <c r="K74" s="28"/>
      <c r="L74" s="28"/>
    </row>
    <row r="75" spans="1:12" s="3" customFormat="1" ht="15">
      <c r="A75" s="4"/>
      <c r="B75" s="4"/>
      <c r="I75" s="22"/>
      <c r="J75" s="22"/>
      <c r="K75" s="28"/>
      <c r="L75" s="28"/>
    </row>
    <row r="76" spans="1:12" s="3" customFormat="1" ht="15">
      <c r="A76" s="4"/>
      <c r="B76" s="4"/>
      <c r="I76" s="22"/>
      <c r="J76" s="22"/>
      <c r="K76" s="28"/>
      <c r="L76" s="28"/>
    </row>
    <row r="77" spans="1:12" s="3" customFormat="1" ht="15">
      <c r="A77" s="4"/>
      <c r="B77" s="4"/>
      <c r="I77" s="22"/>
      <c r="J77" s="22"/>
      <c r="K77" s="28"/>
      <c r="L77" s="28"/>
    </row>
    <row r="78" spans="1:12" s="3" customFormat="1" ht="15">
      <c r="A78" s="4"/>
      <c r="B78" s="4"/>
      <c r="I78" s="22"/>
      <c r="J78" s="22"/>
      <c r="K78" s="28"/>
      <c r="L78" s="28"/>
    </row>
    <row r="79" spans="1:12" s="3" customFormat="1" ht="15">
      <c r="A79" s="4"/>
      <c r="B79" s="4"/>
      <c r="I79" s="22"/>
      <c r="J79" s="22"/>
      <c r="K79" s="28"/>
      <c r="L79" s="28"/>
    </row>
    <row r="80" spans="1:12" s="3" customFormat="1" ht="15">
      <c r="A80" s="4"/>
      <c r="B80" s="4"/>
      <c r="I80" s="22"/>
      <c r="J80" s="22"/>
      <c r="K80" s="28"/>
      <c r="L80" s="28"/>
    </row>
    <row r="81" spans="1:16" s="3" customFormat="1" ht="15">
      <c r="A81" s="4"/>
      <c r="B81" s="4"/>
      <c r="I81" s="22"/>
      <c r="J81" s="22"/>
      <c r="K81" s="28"/>
      <c r="L81" s="28"/>
    </row>
    <row r="82" spans="1:16" s="3" customFormat="1" ht="15">
      <c r="A82" s="4"/>
      <c r="B82" s="4"/>
      <c r="I82" s="22"/>
      <c r="J82" s="22"/>
      <c r="K82" s="28"/>
      <c r="L82" s="28"/>
    </row>
    <row r="83" spans="1:16" s="3" customFormat="1" ht="15">
      <c r="A83" s="4"/>
      <c r="B83" s="4"/>
      <c r="I83" s="22"/>
      <c r="J83" s="22"/>
      <c r="K83" s="28"/>
      <c r="L83" s="28"/>
    </row>
    <row r="84" spans="1:16" s="3" customFormat="1" ht="15">
      <c r="A84" s="4"/>
      <c r="B84" s="4"/>
      <c r="I84" s="22"/>
      <c r="J84" s="22"/>
      <c r="K84" s="28"/>
      <c r="L84" s="28"/>
    </row>
    <row r="85" spans="1:16" s="3" customFormat="1" ht="15">
      <c r="A85" s="4"/>
      <c r="B85" s="4"/>
      <c r="I85" s="22"/>
      <c r="J85" s="22"/>
      <c r="K85" s="28"/>
      <c r="L85" s="28"/>
    </row>
    <row r="86" spans="1:16" s="3" customFormat="1" ht="15">
      <c r="A86" s="4"/>
      <c r="B86" s="4"/>
      <c r="I86" s="22"/>
      <c r="J86" s="22"/>
      <c r="K86" s="28"/>
      <c r="L86" s="28"/>
    </row>
    <row r="87" spans="1:16" s="3" customFormat="1" ht="15">
      <c r="A87" s="4"/>
      <c r="B87" s="4"/>
      <c r="I87" s="22"/>
      <c r="J87" s="22"/>
      <c r="K87" s="28"/>
      <c r="L87" s="28"/>
    </row>
    <row r="88" spans="1:16" s="3" customFormat="1" ht="15">
      <c r="A88" s="4"/>
      <c r="B88" s="4"/>
      <c r="I88" s="22"/>
      <c r="J88" s="22"/>
      <c r="K88" s="28"/>
      <c r="L88" s="28"/>
    </row>
    <row r="89" spans="1:16" s="3" customFormat="1" ht="15">
      <c r="A89" s="4"/>
      <c r="B89" s="4"/>
      <c r="I89" s="22"/>
      <c r="J89" s="22"/>
      <c r="K89" s="28"/>
      <c r="L89" s="28"/>
    </row>
    <row r="90" spans="1:16" s="3" customFormat="1" ht="15">
      <c r="A90" s="4"/>
      <c r="B90" s="4"/>
      <c r="I90" s="22"/>
      <c r="J90" s="22"/>
      <c r="K90" s="28"/>
      <c r="L90" s="28"/>
    </row>
    <row r="91" spans="1:16" s="3" customFormat="1" ht="15">
      <c r="A91" s="4"/>
      <c r="B91" s="4"/>
      <c r="I91" s="22"/>
      <c r="J91" s="22"/>
      <c r="K91" s="28"/>
      <c r="L91" s="28"/>
    </row>
    <row r="92" spans="1:16" s="3" customFormat="1" ht="15">
      <c r="A92" s="62"/>
      <c r="B92" s="62"/>
      <c r="C92" s="19" t="s">
        <v>2187</v>
      </c>
      <c r="D92" s="19"/>
      <c r="E92" s="19"/>
      <c r="F92" s="59"/>
      <c r="G92" s="59"/>
      <c r="H92" s="60"/>
      <c r="I92" s="22"/>
      <c r="J92" s="22"/>
      <c r="K92" s="84"/>
      <c r="L92" s="84"/>
      <c r="M92" s="84"/>
      <c r="N92" s="58"/>
      <c r="O92" s="58"/>
      <c r="P92" s="58"/>
    </row>
    <row r="93" spans="1:16" s="3" customFormat="1" ht="15">
      <c r="A93" s="4"/>
      <c r="B93" s="4"/>
      <c r="I93" s="85"/>
      <c r="J93" s="614"/>
      <c r="K93" s="28"/>
      <c r="L93" s="28"/>
    </row>
    <row r="94" spans="1:16" s="3" customFormat="1" ht="15">
      <c r="A94" s="4"/>
      <c r="B94" s="4"/>
      <c r="I94" s="22"/>
      <c r="J94" s="22"/>
      <c r="K94" s="28"/>
      <c r="L94" s="28"/>
    </row>
    <row r="95" spans="1:16" s="3" customFormat="1" ht="15">
      <c r="A95" s="4"/>
      <c r="B95" s="4"/>
      <c r="I95" s="22"/>
      <c r="J95" s="22"/>
      <c r="K95" s="28"/>
      <c r="L95" s="28"/>
    </row>
    <row r="96" spans="1:16" s="3" customFormat="1" ht="15">
      <c r="A96" s="4"/>
      <c r="B96" s="4"/>
      <c r="I96" s="22"/>
      <c r="J96" s="22"/>
      <c r="K96" s="28"/>
      <c r="L96" s="28"/>
    </row>
    <row r="97" spans="1:12" s="3" customFormat="1" ht="15">
      <c r="A97" s="4"/>
      <c r="B97" s="4"/>
      <c r="I97" s="22"/>
      <c r="J97" s="22"/>
      <c r="K97" s="28"/>
      <c r="L97" s="28"/>
    </row>
    <row r="98" spans="1:12" s="3" customFormat="1" ht="15">
      <c r="A98" s="4"/>
      <c r="B98" s="4"/>
      <c r="I98" s="22"/>
      <c r="J98" s="22"/>
      <c r="K98" s="28"/>
      <c r="L98" s="28"/>
    </row>
    <row r="99" spans="1:12" s="3" customFormat="1" ht="15">
      <c r="A99" s="4"/>
      <c r="B99" s="4"/>
      <c r="I99" s="22"/>
      <c r="J99" s="22"/>
      <c r="K99" s="28"/>
      <c r="L99" s="28"/>
    </row>
    <row r="100" spans="1:12" s="3" customFormat="1" ht="15">
      <c r="A100" s="4"/>
      <c r="B100" s="4"/>
      <c r="I100" s="22"/>
      <c r="J100" s="22"/>
      <c r="K100" s="28"/>
      <c r="L100" s="28"/>
    </row>
    <row r="101" spans="1:12" s="3" customFormat="1" ht="15">
      <c r="A101" s="4"/>
      <c r="B101" s="4"/>
      <c r="I101" s="22"/>
      <c r="J101" s="22"/>
      <c r="K101" s="28"/>
      <c r="L101" s="28"/>
    </row>
    <row r="102" spans="1:12" s="3" customFormat="1" ht="15">
      <c r="A102" s="4"/>
      <c r="B102" s="4"/>
      <c r="I102" s="22"/>
      <c r="J102" s="22"/>
      <c r="K102" s="28"/>
      <c r="L102" s="28"/>
    </row>
    <row r="103" spans="1:12" s="3" customFormat="1" ht="15">
      <c r="A103" s="4"/>
      <c r="B103" s="4"/>
      <c r="I103" s="22"/>
      <c r="J103" s="22"/>
      <c r="K103" s="28"/>
      <c r="L103" s="28"/>
    </row>
    <row r="104" spans="1:12" s="3" customFormat="1" ht="15">
      <c r="A104" s="4"/>
      <c r="B104" s="4"/>
      <c r="I104" s="22"/>
      <c r="J104" s="22"/>
      <c r="K104" s="28"/>
      <c r="L104" s="28"/>
    </row>
    <row r="105" spans="1:12" s="3" customFormat="1" ht="15">
      <c r="A105" s="4"/>
      <c r="B105" s="4"/>
      <c r="I105" s="22"/>
      <c r="J105" s="22"/>
      <c r="K105" s="28"/>
      <c r="L105" s="28"/>
    </row>
    <row r="106" spans="1:12" s="3" customFormat="1" ht="15">
      <c r="A106" s="4"/>
      <c r="B106" s="4"/>
      <c r="I106" s="22"/>
      <c r="J106" s="22"/>
      <c r="K106" s="28"/>
      <c r="L106" s="28"/>
    </row>
    <row r="107" spans="1:12" s="3" customFormat="1" ht="15">
      <c r="A107" s="4"/>
      <c r="B107" s="4"/>
      <c r="I107" s="22"/>
      <c r="J107" s="22"/>
      <c r="K107" s="28"/>
      <c r="L107" s="28"/>
    </row>
    <row r="108" spans="1:12" s="3" customFormat="1" ht="15">
      <c r="A108" s="4"/>
      <c r="B108" s="4"/>
      <c r="I108" s="22"/>
      <c r="J108" s="22"/>
      <c r="K108" s="28"/>
      <c r="L108" s="28"/>
    </row>
    <row r="109" spans="1:12" s="3" customFormat="1" ht="15">
      <c r="A109" s="4"/>
      <c r="B109" s="4"/>
      <c r="I109" s="22"/>
      <c r="J109" s="22"/>
      <c r="K109" s="28"/>
      <c r="L109" s="28"/>
    </row>
    <row r="110" spans="1:12" s="3" customFormat="1" ht="15">
      <c r="A110" s="4"/>
      <c r="B110" s="4"/>
      <c r="I110" s="22"/>
      <c r="J110" s="22"/>
      <c r="K110" s="28"/>
      <c r="L110" s="28"/>
    </row>
    <row r="111" spans="1:12" s="3" customFormat="1" ht="15">
      <c r="A111" s="4"/>
      <c r="B111" s="4"/>
      <c r="I111" s="22"/>
      <c r="J111" s="22"/>
      <c r="K111" s="28"/>
      <c r="L111" s="28"/>
    </row>
    <row r="112" spans="1:12" s="3" customFormat="1" ht="15">
      <c r="A112" s="4"/>
      <c r="B112" s="4"/>
      <c r="I112" s="22"/>
      <c r="J112" s="22"/>
      <c r="K112" s="28"/>
      <c r="L112" s="28"/>
    </row>
    <row r="113" spans="1:12" s="3" customFormat="1" ht="15">
      <c r="A113" s="4"/>
      <c r="B113" s="4"/>
      <c r="I113" s="22"/>
      <c r="J113" s="22"/>
      <c r="K113" s="28"/>
      <c r="L113" s="28"/>
    </row>
    <row r="114" spans="1:12" s="3" customFormat="1" ht="15">
      <c r="A114" s="4"/>
      <c r="B114" s="4"/>
      <c r="I114" s="22"/>
      <c r="J114" s="22"/>
      <c r="K114" s="28"/>
      <c r="L114" s="28"/>
    </row>
    <row r="115" spans="1:12" s="3" customFormat="1" ht="15">
      <c r="A115" s="4"/>
      <c r="B115" s="4"/>
      <c r="I115" s="22"/>
      <c r="J115" s="22"/>
      <c r="K115" s="28"/>
      <c r="L115" s="28"/>
    </row>
    <row r="116" spans="1:12" s="3" customFormat="1" ht="15">
      <c r="A116" s="4"/>
      <c r="B116" s="4"/>
      <c r="I116" s="22"/>
      <c r="J116" s="22"/>
      <c r="K116" s="28"/>
      <c r="L116" s="28"/>
    </row>
    <row r="117" spans="1:12" s="3" customFormat="1" ht="15">
      <c r="A117" s="4"/>
      <c r="B117" s="4"/>
      <c r="I117" s="22"/>
      <c r="J117" s="22"/>
      <c r="K117" s="28"/>
      <c r="L117" s="28"/>
    </row>
    <row r="118" spans="1:12" s="3" customFormat="1" ht="15">
      <c r="A118" s="4"/>
      <c r="B118" s="4"/>
      <c r="I118" s="22"/>
      <c r="J118" s="22"/>
      <c r="K118" s="28"/>
      <c r="L118" s="28"/>
    </row>
    <row r="119" spans="1:12" s="3" customFormat="1" ht="15">
      <c r="A119" s="4"/>
      <c r="B119" s="4"/>
      <c r="I119" s="22"/>
      <c r="J119" s="22"/>
      <c r="K119" s="28"/>
      <c r="L119" s="28"/>
    </row>
    <row r="120" spans="1:12" s="3" customFormat="1" ht="15">
      <c r="A120" s="4"/>
      <c r="B120" s="4"/>
      <c r="I120" s="22"/>
      <c r="J120" s="22"/>
      <c r="K120" s="28"/>
      <c r="L120" s="28"/>
    </row>
    <row r="121" spans="1:12" s="3" customFormat="1" ht="15">
      <c r="A121" s="4"/>
      <c r="B121" s="4"/>
      <c r="I121" s="22"/>
      <c r="J121" s="22"/>
      <c r="K121" s="28"/>
      <c r="L121" s="28"/>
    </row>
    <row r="122" spans="1:12" s="3" customFormat="1" ht="15">
      <c r="A122" s="4"/>
      <c r="B122" s="4"/>
      <c r="I122" s="22"/>
      <c r="J122" s="22"/>
      <c r="K122" s="28"/>
      <c r="L122" s="28"/>
    </row>
    <row r="123" spans="1:12" s="3" customFormat="1" ht="15">
      <c r="A123" s="4"/>
      <c r="B123" s="4"/>
      <c r="I123" s="22"/>
      <c r="J123" s="22"/>
      <c r="K123" s="28"/>
      <c r="L123" s="28"/>
    </row>
    <row r="124" spans="1:12" s="3" customFormat="1" ht="15">
      <c r="A124" s="4"/>
      <c r="B124" s="4"/>
      <c r="I124" s="22"/>
      <c r="J124" s="22"/>
      <c r="K124" s="28"/>
      <c r="L124" s="28"/>
    </row>
    <row r="125" spans="1:12" s="3" customFormat="1" ht="15">
      <c r="A125" s="4"/>
      <c r="B125" s="4"/>
      <c r="I125" s="22"/>
      <c r="J125" s="22"/>
      <c r="K125" s="28"/>
      <c r="L125" s="28"/>
    </row>
    <row r="126" spans="1:12" s="3" customFormat="1" ht="15">
      <c r="A126" s="4"/>
      <c r="B126" s="4"/>
      <c r="I126" s="22"/>
      <c r="J126" s="22"/>
      <c r="K126" s="28"/>
      <c r="L126" s="28"/>
    </row>
    <row r="127" spans="1:12" s="3" customFormat="1" ht="15">
      <c r="A127" s="4"/>
      <c r="B127" s="4"/>
      <c r="I127" s="22"/>
      <c r="J127" s="22"/>
      <c r="K127" s="28"/>
      <c r="L127" s="28"/>
    </row>
    <row r="128" spans="1:12" s="3" customFormat="1" ht="15">
      <c r="A128" s="4"/>
      <c r="B128" s="4"/>
      <c r="I128" s="22"/>
      <c r="J128" s="22"/>
      <c r="K128" s="28"/>
      <c r="L128" s="28"/>
    </row>
    <row r="129" spans="1:16" s="3" customFormat="1" ht="15">
      <c r="A129" s="4"/>
      <c r="B129" s="4"/>
      <c r="I129" s="22"/>
      <c r="J129" s="22"/>
      <c r="K129" s="28"/>
      <c r="L129" s="28"/>
    </row>
    <row r="130" spans="1:16" s="3" customFormat="1" ht="15">
      <c r="A130" s="4"/>
      <c r="B130" s="4"/>
      <c r="I130" s="22"/>
      <c r="J130" s="22"/>
      <c r="K130" s="28"/>
      <c r="L130" s="28"/>
    </row>
    <row r="131" spans="1:16" s="3" customFormat="1" ht="15">
      <c r="A131" s="4"/>
      <c r="B131" s="4"/>
      <c r="I131" s="22"/>
      <c r="J131" s="22"/>
      <c r="K131" s="28"/>
      <c r="L131" s="28"/>
    </row>
    <row r="132" spans="1:16" s="3" customFormat="1" ht="15">
      <c r="A132" s="4"/>
      <c r="B132" s="4"/>
      <c r="I132" s="22"/>
      <c r="J132" s="22"/>
      <c r="K132" s="28"/>
      <c r="L132" s="28"/>
    </row>
    <row r="133" spans="1:16" s="3" customFormat="1" ht="15">
      <c r="A133" s="4"/>
      <c r="B133" s="4"/>
      <c r="I133" s="22"/>
      <c r="J133" s="22"/>
      <c r="K133" s="28"/>
      <c r="L133" s="28"/>
    </row>
    <row r="134" spans="1:16" s="3" customFormat="1" ht="15">
      <c r="A134" s="4"/>
      <c r="B134" s="4"/>
      <c r="I134" s="22"/>
      <c r="J134" s="22"/>
      <c r="K134" s="28"/>
      <c r="L134" s="28"/>
    </row>
    <row r="135" spans="1:16" s="3" customFormat="1" ht="15">
      <c r="A135" s="4"/>
      <c r="B135" s="4"/>
      <c r="I135" s="22"/>
      <c r="J135" s="22"/>
      <c r="K135" s="28"/>
      <c r="L135" s="28"/>
    </row>
    <row r="136" spans="1:16" s="3" customFormat="1" ht="15">
      <c r="A136" s="4"/>
      <c r="B136" s="4"/>
      <c r="I136" s="22"/>
      <c r="J136" s="22"/>
      <c r="K136" s="28"/>
      <c r="L136" s="28"/>
    </row>
    <row r="137" spans="1:16" s="3" customFormat="1" ht="15">
      <c r="A137" s="4"/>
      <c r="B137" s="4"/>
      <c r="I137" s="22"/>
      <c r="J137" s="22"/>
      <c r="K137" s="28"/>
      <c r="L137" s="28"/>
    </row>
    <row r="138" spans="1:16" s="3" customFormat="1" ht="15">
      <c r="A138" s="4"/>
      <c r="B138" s="4"/>
      <c r="I138" s="22"/>
      <c r="J138" s="22"/>
      <c r="K138" s="28"/>
      <c r="L138" s="28"/>
    </row>
    <row r="139" spans="1:16" s="3" customFormat="1" ht="15">
      <c r="A139" s="4"/>
      <c r="B139" s="4"/>
      <c r="I139" s="22"/>
      <c r="J139" s="22"/>
      <c r="K139" s="28"/>
      <c r="L139" s="28"/>
    </row>
    <row r="140" spans="1:16" s="3" customFormat="1" ht="15">
      <c r="A140" s="4"/>
      <c r="B140" s="4"/>
      <c r="I140" s="22"/>
      <c r="J140" s="22"/>
      <c r="K140" s="28"/>
      <c r="L140" s="28"/>
    </row>
    <row r="141" spans="1:16" s="3" customFormat="1" ht="15">
      <c r="A141" s="4"/>
      <c r="B141" s="4"/>
      <c r="I141" s="22"/>
      <c r="J141" s="22"/>
      <c r="K141" s="28"/>
      <c r="L141" s="28"/>
    </row>
    <row r="142" spans="1:16" s="3" customFormat="1" ht="15">
      <c r="A142" s="4"/>
      <c r="B142" s="4"/>
      <c r="I142" s="22"/>
      <c r="J142" s="22"/>
      <c r="K142" s="28"/>
      <c r="L142" s="28"/>
    </row>
    <row r="143" spans="1:16" s="3" customFormat="1" ht="15">
      <c r="A143" s="4"/>
      <c r="B143" s="4"/>
      <c r="I143" s="22"/>
      <c r="J143" s="22"/>
      <c r="K143" s="28"/>
      <c r="L143" s="28"/>
    </row>
    <row r="144" spans="1:16" s="3" customFormat="1" ht="15">
      <c r="A144" s="2"/>
      <c r="B144" s="2"/>
      <c r="C144"/>
      <c r="D144"/>
      <c r="E144"/>
      <c r="F144"/>
      <c r="G144"/>
      <c r="H144"/>
      <c r="I144" s="21"/>
      <c r="J144" s="21"/>
      <c r="K144" s="20"/>
      <c r="L144" s="20"/>
      <c r="M144"/>
      <c r="N144"/>
      <c r="O144"/>
      <c r="P144"/>
    </row>
  </sheetData>
  <mergeCells count="9">
    <mergeCell ref="I45:P45"/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46" top="0.55118110236220474" bottom="0.55118110236220474" header="0.31496062992125984" footer="0.31496062992125984"/>
  <pageSetup paperSize="9" firstPageNumber="6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0"/>
  </sheetPr>
  <dimension ref="A1:Q144"/>
  <sheetViews>
    <sheetView topLeftCell="A12" workbookViewId="0">
      <selection activeCell="A23" sqref="A23"/>
    </sheetView>
  </sheetViews>
  <sheetFormatPr defaultRowHeight="17.45" customHeight="1"/>
  <cols>
    <col min="1" max="1" width="7.7109375" style="2" customWidth="1"/>
    <col min="2" max="2" width="7.140625" style="2" customWidth="1"/>
    <col min="3" max="3" width="34.5703125" customWidth="1"/>
    <col min="4" max="4" width="11.7109375" customWidth="1"/>
    <col min="5" max="5" width="9.5703125" style="3" customWidth="1"/>
    <col min="6" max="6" width="10.85546875" customWidth="1"/>
    <col min="7" max="7" width="13.28515625" style="107" customWidth="1"/>
    <col min="8" max="8" width="12.42578125" customWidth="1"/>
    <col min="9" max="9" width="7.7109375" style="21" customWidth="1"/>
    <col min="10" max="10" width="7" style="21" customWidth="1"/>
    <col min="11" max="11" width="34.140625" style="20" customWidth="1"/>
    <col min="12" max="12" width="30.140625" style="20" customWidth="1"/>
    <col min="13" max="13" width="10.42578125" style="20" customWidth="1"/>
    <col min="14" max="14" width="13.140625" customWidth="1"/>
    <col min="15" max="16" width="12.28515625" customWidth="1"/>
  </cols>
  <sheetData>
    <row r="1" spans="1:17" ht="18.75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75">
      <c r="A2" s="849" t="s">
        <v>3458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8.75" customHeight="1">
      <c r="A4" s="112" t="s">
        <v>2</v>
      </c>
      <c r="B4" s="112" t="s">
        <v>2795</v>
      </c>
      <c r="C4" s="584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3280</v>
      </c>
      <c r="O4" s="112" t="s">
        <v>2775</v>
      </c>
      <c r="P4" s="112" t="s">
        <v>2771</v>
      </c>
    </row>
    <row r="5" spans="1:17" ht="24">
      <c r="A5" s="41" t="s">
        <v>1278</v>
      </c>
      <c r="B5" s="622"/>
      <c r="C5" s="539" t="s">
        <v>2296</v>
      </c>
      <c r="D5" s="539"/>
      <c r="E5" s="224"/>
      <c r="F5" s="592"/>
      <c r="G5" s="224"/>
      <c r="H5" s="191"/>
      <c r="I5" s="204" t="s">
        <v>1309</v>
      </c>
      <c r="J5" s="204"/>
      <c r="K5" s="196" t="s">
        <v>1310</v>
      </c>
      <c r="L5" s="196"/>
      <c r="M5" s="152"/>
      <c r="N5" s="196"/>
      <c r="O5" s="196"/>
      <c r="P5" s="196"/>
    </row>
    <row r="6" spans="1:17" ht="16.149999999999999" customHeight="1">
      <c r="A6" s="122" t="s">
        <v>1279</v>
      </c>
      <c r="B6" s="433" t="s">
        <v>3035</v>
      </c>
      <c r="C6" s="585" t="s">
        <v>1280</v>
      </c>
      <c r="D6" s="433" t="s">
        <v>3036</v>
      </c>
      <c r="E6" s="134">
        <v>1340000</v>
      </c>
      <c r="F6" s="134">
        <v>1145000</v>
      </c>
      <c r="G6" s="127">
        <v>1500000</v>
      </c>
      <c r="H6" s="134">
        <f>VLOOKUP(A6,[4]Sheet1!$A$1:$E$17,5,0)</f>
        <v>1500000</v>
      </c>
      <c r="I6" s="192" t="s">
        <v>1311</v>
      </c>
      <c r="J6" s="433" t="s">
        <v>2817</v>
      </c>
      <c r="K6" s="192" t="s">
        <v>36</v>
      </c>
      <c r="L6" s="433" t="s">
        <v>2855</v>
      </c>
      <c r="M6" s="134">
        <v>0</v>
      </c>
      <c r="N6" s="235">
        <v>0</v>
      </c>
      <c r="O6" s="126">
        <v>0</v>
      </c>
      <c r="P6" s="126">
        <v>0</v>
      </c>
      <c r="Q6" t="s">
        <v>3278</v>
      </c>
    </row>
    <row r="7" spans="1:17" ht="15">
      <c r="A7" s="122" t="s">
        <v>1281</v>
      </c>
      <c r="B7" s="433" t="s">
        <v>3035</v>
      </c>
      <c r="C7" s="585" t="s">
        <v>1282</v>
      </c>
      <c r="D7" s="433" t="s">
        <v>3036</v>
      </c>
      <c r="E7" s="134">
        <v>30000</v>
      </c>
      <c r="F7" s="134">
        <v>38400</v>
      </c>
      <c r="G7" s="127">
        <v>50000</v>
      </c>
      <c r="H7" s="134">
        <f>VLOOKUP(A7,[4]Sheet1!$A$1:$E$17,5,0)</f>
        <v>50000</v>
      </c>
      <c r="I7" s="192" t="s">
        <v>1312</v>
      </c>
      <c r="J7" s="433" t="s">
        <v>2818</v>
      </c>
      <c r="K7" s="192" t="s">
        <v>38</v>
      </c>
      <c r="L7" s="433" t="s">
        <v>2856</v>
      </c>
      <c r="M7" s="134">
        <v>0</v>
      </c>
      <c r="N7" s="235">
        <v>0</v>
      </c>
      <c r="O7" s="126">
        <v>0</v>
      </c>
      <c r="P7" s="126">
        <v>0</v>
      </c>
      <c r="Q7" t="s">
        <v>3278</v>
      </c>
    </row>
    <row r="8" spans="1:17" ht="15">
      <c r="A8" s="122" t="s">
        <v>1283</v>
      </c>
      <c r="B8" s="433" t="s">
        <v>3035</v>
      </c>
      <c r="C8" s="585" t="s">
        <v>2647</v>
      </c>
      <c r="D8" s="433" t="s">
        <v>3036</v>
      </c>
      <c r="E8" s="134">
        <v>1100000</v>
      </c>
      <c r="F8" s="134">
        <v>1315000</v>
      </c>
      <c r="G8" s="127">
        <v>1500000</v>
      </c>
      <c r="H8" s="134">
        <f>VLOOKUP(A8,[4]Sheet1!$A$1:$E$17,5,0)</f>
        <v>2250000</v>
      </c>
      <c r="I8" s="112" t="s">
        <v>43</v>
      </c>
      <c r="J8" s="112"/>
      <c r="K8" s="193" t="s">
        <v>44</v>
      </c>
      <c r="L8" s="193"/>
      <c r="M8" s="211">
        <v>0</v>
      </c>
      <c r="N8" s="239">
        <f>SUM(N6:N7)</f>
        <v>0</v>
      </c>
      <c r="O8" s="239">
        <f>SUM(O6:O7)</f>
        <v>0</v>
      </c>
      <c r="P8" s="239">
        <f>SUM(P6:P7)</f>
        <v>0</v>
      </c>
    </row>
    <row r="9" spans="1:17" ht="15">
      <c r="A9" s="156" t="s">
        <v>1284</v>
      </c>
      <c r="B9" s="433" t="s">
        <v>3035</v>
      </c>
      <c r="C9" s="586" t="s">
        <v>1285</v>
      </c>
      <c r="D9" s="433" t="s">
        <v>3036</v>
      </c>
      <c r="E9" s="134">
        <v>5000000</v>
      </c>
      <c r="F9" s="134">
        <v>7522100</v>
      </c>
      <c r="G9" s="127">
        <v>8000000</v>
      </c>
      <c r="H9" s="134">
        <f>VLOOKUP(A9,[4]Sheet1!$A$1:$E$17,5,0)</f>
        <v>8000000</v>
      </c>
      <c r="I9" s="205"/>
      <c r="J9" s="205"/>
      <c r="K9" s="114" t="s">
        <v>792</v>
      </c>
      <c r="L9" s="114"/>
      <c r="M9" s="138"/>
      <c r="N9" s="235"/>
      <c r="O9" s="235"/>
      <c r="P9" s="235"/>
    </row>
    <row r="10" spans="1:17" ht="15">
      <c r="A10" s="122" t="s">
        <v>1286</v>
      </c>
      <c r="B10" s="433" t="s">
        <v>3035</v>
      </c>
      <c r="C10" s="355" t="s">
        <v>1287</v>
      </c>
      <c r="D10" s="433" t="s">
        <v>3036</v>
      </c>
      <c r="E10" s="134">
        <v>10000</v>
      </c>
      <c r="F10" s="134">
        <v>7400</v>
      </c>
      <c r="G10" s="424">
        <v>10000</v>
      </c>
      <c r="H10" s="134">
        <f>VLOOKUP(A10,[4]Sheet1!$A$1:$E$17,5,0)</f>
        <v>10000</v>
      </c>
      <c r="I10" s="205" t="s">
        <v>1313</v>
      </c>
      <c r="J10" s="433" t="s">
        <v>3037</v>
      </c>
      <c r="K10" s="192" t="s">
        <v>46</v>
      </c>
      <c r="L10" s="433" t="s">
        <v>3038</v>
      </c>
      <c r="M10" s="235">
        <v>4000000</v>
      </c>
      <c r="N10" s="235">
        <v>1718768</v>
      </c>
      <c r="O10" s="126">
        <v>2500000</v>
      </c>
      <c r="P10" s="126">
        <v>2700000</v>
      </c>
      <c r="Q10" t="s">
        <v>3279</v>
      </c>
    </row>
    <row r="11" spans="1:17" ht="15">
      <c r="A11" s="153" t="s">
        <v>1288</v>
      </c>
      <c r="B11" s="433" t="s">
        <v>3035</v>
      </c>
      <c r="C11" s="587" t="s">
        <v>1289</v>
      </c>
      <c r="D11" s="433" t="s">
        <v>3036</v>
      </c>
      <c r="E11" s="134">
        <v>10000</v>
      </c>
      <c r="F11" s="134">
        <v>0</v>
      </c>
      <c r="G11" s="123">
        <v>0</v>
      </c>
      <c r="H11" s="134">
        <f>VLOOKUP(A11,[4]Sheet1!$A$1:$E$17,5,0)</f>
        <v>0</v>
      </c>
      <c r="I11" s="691" t="s">
        <v>1336</v>
      </c>
      <c r="J11" s="690" t="s">
        <v>3053</v>
      </c>
      <c r="K11" s="687" t="s">
        <v>110</v>
      </c>
      <c r="L11" s="690" t="s">
        <v>3054</v>
      </c>
      <c r="M11" s="685">
        <v>880000</v>
      </c>
      <c r="N11" s="685">
        <v>0</v>
      </c>
      <c r="O11" s="683">
        <v>0</v>
      </c>
      <c r="P11" s="683">
        <v>950000</v>
      </c>
      <c r="Q11" t="s">
        <v>3279</v>
      </c>
    </row>
    <row r="12" spans="1:17" ht="15" customHeight="1">
      <c r="A12" s="153" t="s">
        <v>1290</v>
      </c>
      <c r="B12" s="433" t="s">
        <v>3035</v>
      </c>
      <c r="C12" s="587" t="s">
        <v>1291</v>
      </c>
      <c r="D12" s="433" t="s">
        <v>3036</v>
      </c>
      <c r="E12" s="134">
        <v>10000</v>
      </c>
      <c r="F12" s="134">
        <v>0</v>
      </c>
      <c r="G12" s="123">
        <v>0</v>
      </c>
      <c r="H12" s="134">
        <f>VLOOKUP(A12,[4]Sheet1!$A$1:$E$17,5,0)</f>
        <v>0</v>
      </c>
      <c r="I12" s="205" t="s">
        <v>1314</v>
      </c>
      <c r="J12" s="433" t="s">
        <v>2823</v>
      </c>
      <c r="K12" s="192" t="s">
        <v>50</v>
      </c>
      <c r="L12" s="433" t="s">
        <v>2859</v>
      </c>
      <c r="M12" s="123">
        <v>50000</v>
      </c>
      <c r="N12" s="123">
        <v>4891</v>
      </c>
      <c r="O12" s="126">
        <v>10000</v>
      </c>
      <c r="P12" s="126">
        <v>20000</v>
      </c>
      <c r="Q12" t="s">
        <v>3279</v>
      </c>
    </row>
    <row r="13" spans="1:17" ht="14.45" customHeight="1">
      <c r="A13" s="153" t="s">
        <v>1292</v>
      </c>
      <c r="B13" s="433" t="s">
        <v>3035</v>
      </c>
      <c r="C13" s="587" t="s">
        <v>2648</v>
      </c>
      <c r="D13" s="433" t="s">
        <v>3036</v>
      </c>
      <c r="E13" s="134">
        <v>7520000</v>
      </c>
      <c r="F13" s="134">
        <v>9917800</v>
      </c>
      <c r="G13" s="123">
        <v>10000000</v>
      </c>
      <c r="H13" s="134">
        <f>VLOOKUP(A13,[4]Sheet1!$A$1:$E$17,5,0)</f>
        <v>4000000</v>
      </c>
      <c r="I13" s="205" t="s">
        <v>1315</v>
      </c>
      <c r="J13" s="433" t="s">
        <v>2826</v>
      </c>
      <c r="K13" s="192" t="s">
        <v>1210</v>
      </c>
      <c r="L13" s="433" t="s">
        <v>2862</v>
      </c>
      <c r="M13" s="134">
        <v>50000</v>
      </c>
      <c r="N13" s="235">
        <v>27592</v>
      </c>
      <c r="O13" s="126">
        <v>50000</v>
      </c>
      <c r="P13" s="126">
        <v>50000</v>
      </c>
      <c r="Q13" t="s">
        <v>3279</v>
      </c>
    </row>
    <row r="14" spans="1:17" ht="15.6" customHeight="1">
      <c r="A14" s="122" t="s">
        <v>1293</v>
      </c>
      <c r="B14" s="433" t="s">
        <v>3035</v>
      </c>
      <c r="C14" s="587" t="s">
        <v>1294</v>
      </c>
      <c r="D14" s="433" t="s">
        <v>3036</v>
      </c>
      <c r="E14" s="123">
        <v>2050000</v>
      </c>
      <c r="F14" s="134">
        <v>288100</v>
      </c>
      <c r="G14" s="123">
        <v>500000</v>
      </c>
      <c r="H14" s="134">
        <f>VLOOKUP(A14,[4]Sheet1!$A$1:$E$17,5,0)</f>
        <v>500000</v>
      </c>
      <c r="I14" s="205" t="s">
        <v>1316</v>
      </c>
      <c r="J14" s="433" t="s">
        <v>2827</v>
      </c>
      <c r="K14" s="192" t="s">
        <v>684</v>
      </c>
      <c r="L14" s="433" t="s">
        <v>2863</v>
      </c>
      <c r="M14" s="134">
        <v>60000</v>
      </c>
      <c r="N14" s="235">
        <v>0</v>
      </c>
      <c r="O14" s="126">
        <v>10000</v>
      </c>
      <c r="P14" s="126">
        <v>20000</v>
      </c>
      <c r="Q14" t="s">
        <v>3279</v>
      </c>
    </row>
    <row r="15" spans="1:17" ht="16.899999999999999" customHeight="1">
      <c r="A15" s="157" t="s">
        <v>1295</v>
      </c>
      <c r="B15" s="433" t="s">
        <v>3035</v>
      </c>
      <c r="C15" s="588" t="s">
        <v>1296</v>
      </c>
      <c r="D15" s="433" t="s">
        <v>3036</v>
      </c>
      <c r="E15" s="123">
        <v>3100000</v>
      </c>
      <c r="F15" s="134">
        <v>0</v>
      </c>
      <c r="G15" s="123">
        <v>0</v>
      </c>
      <c r="H15" s="134">
        <f>VLOOKUP(A15,[4]Sheet1!$A$1:$E$17,5,0)</f>
        <v>750000</v>
      </c>
      <c r="I15" s="205" t="s">
        <v>1317</v>
      </c>
      <c r="J15" s="433" t="s">
        <v>2828</v>
      </c>
      <c r="K15" s="192" t="s">
        <v>60</v>
      </c>
      <c r="L15" s="433" t="s">
        <v>2864</v>
      </c>
      <c r="M15" s="134">
        <v>10000</v>
      </c>
      <c r="N15" s="235">
        <v>0</v>
      </c>
      <c r="O15" s="126">
        <v>10000</v>
      </c>
      <c r="P15" s="126">
        <v>10000</v>
      </c>
      <c r="Q15" t="s">
        <v>3279</v>
      </c>
    </row>
    <row r="16" spans="1:17" ht="15.6" customHeight="1">
      <c r="A16" s="153" t="s">
        <v>1297</v>
      </c>
      <c r="B16" s="433" t="s">
        <v>3035</v>
      </c>
      <c r="C16" s="587" t="s">
        <v>1298</v>
      </c>
      <c r="D16" s="433" t="s">
        <v>3036</v>
      </c>
      <c r="E16" s="123">
        <v>950000</v>
      </c>
      <c r="F16" s="134">
        <v>516100</v>
      </c>
      <c r="G16" s="123">
        <v>600000</v>
      </c>
      <c r="H16" s="134">
        <f>VLOOKUP(A16,[4]Sheet1!$A$1:$E$17,5,0)</f>
        <v>750000</v>
      </c>
      <c r="I16" s="205" t="s">
        <v>1318</v>
      </c>
      <c r="J16" s="433" t="s">
        <v>2831</v>
      </c>
      <c r="K16" s="192" t="s">
        <v>66</v>
      </c>
      <c r="L16" s="433" t="s">
        <v>2867</v>
      </c>
      <c r="M16" s="134">
        <v>50000</v>
      </c>
      <c r="N16" s="235">
        <v>3700</v>
      </c>
      <c r="O16" s="126">
        <v>10000</v>
      </c>
      <c r="P16" s="126">
        <v>10000</v>
      </c>
      <c r="Q16" t="s">
        <v>3279</v>
      </c>
    </row>
    <row r="17" spans="1:17" ht="15.6" customHeight="1">
      <c r="A17" s="117" t="s">
        <v>1299</v>
      </c>
      <c r="B17" s="433" t="s">
        <v>3024</v>
      </c>
      <c r="C17" s="589" t="s">
        <v>1300</v>
      </c>
      <c r="D17" s="433" t="s">
        <v>1193</v>
      </c>
      <c r="E17" s="235">
        <v>1515000</v>
      </c>
      <c r="F17" s="134">
        <v>282100</v>
      </c>
      <c r="G17" s="126">
        <v>500000</v>
      </c>
      <c r="H17" s="134">
        <f>VLOOKUP(A17,[4]Sheet1!$A$1:$E$17,5,0)</f>
        <v>500000</v>
      </c>
      <c r="I17" s="205" t="s">
        <v>1319</v>
      </c>
      <c r="J17" s="433" t="s">
        <v>2838</v>
      </c>
      <c r="K17" s="192" t="s">
        <v>81</v>
      </c>
      <c r="L17" s="433" t="s">
        <v>2872</v>
      </c>
      <c r="M17" s="134">
        <v>100000</v>
      </c>
      <c r="N17" s="235">
        <v>10108</v>
      </c>
      <c r="O17" s="126">
        <v>20000</v>
      </c>
      <c r="P17" s="126">
        <v>20000</v>
      </c>
      <c r="Q17" t="s">
        <v>3279</v>
      </c>
    </row>
    <row r="18" spans="1:17" ht="16.149999999999999" customHeight="1">
      <c r="A18" s="117" t="s">
        <v>1301</v>
      </c>
      <c r="B18" s="433" t="s">
        <v>3035</v>
      </c>
      <c r="C18" s="589" t="s">
        <v>943</v>
      </c>
      <c r="D18" s="433" t="s">
        <v>3036</v>
      </c>
      <c r="E18" s="235">
        <v>0</v>
      </c>
      <c r="F18" s="134">
        <v>0</v>
      </c>
      <c r="G18" s="126">
        <v>0</v>
      </c>
      <c r="H18" s="134">
        <f>VLOOKUP(A18,[4]Sheet1!$A$1:$E$17,5,0)</f>
        <v>0</v>
      </c>
      <c r="I18" s="205" t="s">
        <v>1320</v>
      </c>
      <c r="J18" s="433" t="s">
        <v>2839</v>
      </c>
      <c r="K18" s="192" t="s">
        <v>83</v>
      </c>
      <c r="L18" s="433" t="s">
        <v>2873</v>
      </c>
      <c r="M18" s="134">
        <v>0</v>
      </c>
      <c r="N18" s="235">
        <v>0</v>
      </c>
      <c r="O18" s="126">
        <v>0</v>
      </c>
      <c r="P18" s="126">
        <v>0</v>
      </c>
      <c r="Q18" t="s">
        <v>3279</v>
      </c>
    </row>
    <row r="19" spans="1:17" ht="14.45" customHeight="1">
      <c r="A19" s="122" t="s">
        <v>1302</v>
      </c>
      <c r="B19" s="433" t="s">
        <v>3035</v>
      </c>
      <c r="C19" s="585" t="s">
        <v>1303</v>
      </c>
      <c r="D19" s="433" t="s">
        <v>3036</v>
      </c>
      <c r="E19" s="126">
        <v>10000</v>
      </c>
      <c r="F19" s="134">
        <v>0</v>
      </c>
      <c r="G19" s="126">
        <v>0</v>
      </c>
      <c r="H19" s="134">
        <f>VLOOKUP(A19,[4]Sheet1!$A$1:$E$17,5,0)</f>
        <v>0</v>
      </c>
      <c r="I19" s="205" t="s">
        <v>1321</v>
      </c>
      <c r="J19" s="433" t="s">
        <v>3025</v>
      </c>
      <c r="K19" s="192" t="s">
        <v>544</v>
      </c>
      <c r="L19" s="433" t="s">
        <v>3026</v>
      </c>
      <c r="M19" s="134">
        <v>0</v>
      </c>
      <c r="N19" s="235">
        <v>0</v>
      </c>
      <c r="O19" s="126">
        <v>0</v>
      </c>
      <c r="P19" s="126">
        <v>1750000</v>
      </c>
      <c r="Q19" t="s">
        <v>3279</v>
      </c>
    </row>
    <row r="20" spans="1:17" ht="16.899999999999999" customHeight="1">
      <c r="A20" s="122" t="s">
        <v>1304</v>
      </c>
      <c r="B20" s="433" t="s">
        <v>3035</v>
      </c>
      <c r="C20" s="585" t="s">
        <v>1305</v>
      </c>
      <c r="D20" s="433" t="s">
        <v>3036</v>
      </c>
      <c r="E20" s="123">
        <v>10000</v>
      </c>
      <c r="F20" s="134">
        <v>0</v>
      </c>
      <c r="G20" s="126">
        <v>0</v>
      </c>
      <c r="H20" s="134">
        <f>VLOOKUP(A20,[4]Sheet1!$A$1:$E$17,5,0)</f>
        <v>0</v>
      </c>
      <c r="I20" s="205" t="s">
        <v>1322</v>
      </c>
      <c r="J20" s="433" t="s">
        <v>3039</v>
      </c>
      <c r="K20" s="192" t="s">
        <v>2725</v>
      </c>
      <c r="L20" s="433" t="s">
        <v>3040</v>
      </c>
      <c r="M20" s="134">
        <v>4000000</v>
      </c>
      <c r="N20" s="235">
        <v>420000</v>
      </c>
      <c r="O20" s="126">
        <v>800000</v>
      </c>
      <c r="P20" s="126">
        <v>500000</v>
      </c>
      <c r="Q20" t="s">
        <v>3279</v>
      </c>
    </row>
    <row r="21" spans="1:17" ht="15" customHeight="1">
      <c r="A21" s="156" t="s">
        <v>1306</v>
      </c>
      <c r="B21" s="433" t="s">
        <v>3035</v>
      </c>
      <c r="C21" s="587" t="s">
        <v>2658</v>
      </c>
      <c r="D21" s="433" t="s">
        <v>3036</v>
      </c>
      <c r="E21" s="123">
        <v>10000</v>
      </c>
      <c r="F21" s="134">
        <v>0</v>
      </c>
      <c r="G21" s="338">
        <v>0</v>
      </c>
      <c r="H21" s="134">
        <f>VLOOKUP(A21,[4]Sheet1!$A$1:$E$17,5,0)</f>
        <v>0</v>
      </c>
      <c r="I21" s="205" t="s">
        <v>1323</v>
      </c>
      <c r="J21" s="433" t="s">
        <v>3041</v>
      </c>
      <c r="K21" s="192" t="s">
        <v>858</v>
      </c>
      <c r="L21" s="433" t="s">
        <v>858</v>
      </c>
      <c r="M21" s="134">
        <v>10000</v>
      </c>
      <c r="N21" s="235">
        <v>0</v>
      </c>
      <c r="O21" s="126">
        <v>10000</v>
      </c>
      <c r="P21" s="126">
        <v>10000</v>
      </c>
      <c r="Q21" t="s">
        <v>3279</v>
      </c>
    </row>
    <row r="22" spans="1:17" ht="14.45" customHeight="1">
      <c r="A22" s="156" t="s">
        <v>1307</v>
      </c>
      <c r="B22" s="433" t="s">
        <v>3035</v>
      </c>
      <c r="C22" s="587" t="s">
        <v>1308</v>
      </c>
      <c r="D22" s="433" t="s">
        <v>3036</v>
      </c>
      <c r="E22" s="118">
        <v>580000</v>
      </c>
      <c r="F22" s="134">
        <v>0</v>
      </c>
      <c r="G22" s="126">
        <v>0</v>
      </c>
      <c r="H22" s="134">
        <f>VLOOKUP(A22,[4]Sheet1!$A$1:$E$17,5,0)</f>
        <v>0</v>
      </c>
      <c r="I22" s="205" t="s">
        <v>1324</v>
      </c>
      <c r="J22" s="433" t="s">
        <v>2819</v>
      </c>
      <c r="K22" s="192" t="s">
        <v>859</v>
      </c>
      <c r="L22" s="433" t="s">
        <v>2819</v>
      </c>
      <c r="M22" s="134">
        <v>0</v>
      </c>
      <c r="N22" s="235">
        <v>0</v>
      </c>
      <c r="O22" s="126">
        <v>0</v>
      </c>
      <c r="P22" s="126">
        <v>10000</v>
      </c>
      <c r="Q22" t="s">
        <v>3279</v>
      </c>
    </row>
    <row r="23" spans="1:17" ht="14.45" customHeight="1">
      <c r="A23" s="160" t="s">
        <v>3304</v>
      </c>
      <c r="B23" s="620" t="s">
        <v>3035</v>
      </c>
      <c r="C23" s="587" t="s">
        <v>2787</v>
      </c>
      <c r="D23" s="433" t="s">
        <v>3036</v>
      </c>
      <c r="E23" s="235">
        <v>0</v>
      </c>
      <c r="F23" s="134">
        <v>0</v>
      </c>
      <c r="G23" s="363">
        <v>0</v>
      </c>
      <c r="H23" s="134">
        <v>12500000</v>
      </c>
      <c r="I23" s="205" t="s">
        <v>1325</v>
      </c>
      <c r="J23" s="433" t="s">
        <v>2924</v>
      </c>
      <c r="K23" s="192" t="s">
        <v>180</v>
      </c>
      <c r="L23" s="433" t="s">
        <v>180</v>
      </c>
      <c r="M23" s="134">
        <v>50000</v>
      </c>
      <c r="N23" s="235">
        <v>0</v>
      </c>
      <c r="O23" s="126">
        <v>10000</v>
      </c>
      <c r="P23" s="126">
        <v>10000</v>
      </c>
      <c r="Q23" t="s">
        <v>3279</v>
      </c>
    </row>
    <row r="24" spans="1:17" ht="14.45" customHeight="1">
      <c r="A24" s="160" t="s">
        <v>3305</v>
      </c>
      <c r="B24" s="620" t="s">
        <v>3035</v>
      </c>
      <c r="C24" s="355" t="s">
        <v>2788</v>
      </c>
      <c r="D24" s="433" t="s">
        <v>3036</v>
      </c>
      <c r="E24" s="235">
        <v>0</v>
      </c>
      <c r="F24" s="134">
        <v>0</v>
      </c>
      <c r="G24" s="338">
        <v>0</v>
      </c>
      <c r="H24" s="134">
        <v>6000000</v>
      </c>
      <c r="I24" s="205" t="s">
        <v>1326</v>
      </c>
      <c r="J24" s="433" t="s">
        <v>3044</v>
      </c>
      <c r="K24" s="192" t="s">
        <v>94</v>
      </c>
      <c r="L24" s="433" t="s">
        <v>3045</v>
      </c>
      <c r="M24" s="235">
        <v>50000</v>
      </c>
      <c r="N24" s="235">
        <v>0</v>
      </c>
      <c r="O24" s="126">
        <v>10000</v>
      </c>
      <c r="P24" s="126">
        <v>10000</v>
      </c>
      <c r="Q24" t="s">
        <v>3279</v>
      </c>
    </row>
    <row r="25" spans="1:17" ht="15" customHeight="1">
      <c r="A25" s="160"/>
      <c r="B25" s="620"/>
      <c r="C25" s="355"/>
      <c r="D25" s="355"/>
      <c r="E25" s="235"/>
      <c r="F25" s="29"/>
      <c r="G25" s="363"/>
      <c r="H25" s="134"/>
      <c r="I25" s="205" t="s">
        <v>1327</v>
      </c>
      <c r="J25" s="433" t="s">
        <v>2979</v>
      </c>
      <c r="K25" s="192" t="s">
        <v>389</v>
      </c>
      <c r="L25" s="433" t="s">
        <v>2980</v>
      </c>
      <c r="M25" s="134">
        <v>50000</v>
      </c>
      <c r="N25" s="235">
        <v>0</v>
      </c>
      <c r="O25" s="126">
        <v>10000</v>
      </c>
      <c r="P25" s="126">
        <v>10000</v>
      </c>
      <c r="Q25" t="s">
        <v>3279</v>
      </c>
    </row>
    <row r="26" spans="1:17" ht="15.6" customHeight="1">
      <c r="A26" s="160"/>
      <c r="B26" s="620"/>
      <c r="C26" s="355"/>
      <c r="D26" s="355"/>
      <c r="E26" s="235"/>
      <c r="F26" s="29"/>
      <c r="G26" s="363"/>
      <c r="H26" s="134"/>
      <c r="I26" s="205" t="s">
        <v>1328</v>
      </c>
      <c r="J26" s="433" t="s">
        <v>2925</v>
      </c>
      <c r="K26" s="192" t="s">
        <v>182</v>
      </c>
      <c r="L26" s="433" t="s">
        <v>2926</v>
      </c>
      <c r="M26" s="134">
        <v>20000</v>
      </c>
      <c r="N26" s="235">
        <v>0</v>
      </c>
      <c r="O26" s="126">
        <v>10000</v>
      </c>
      <c r="P26" s="126">
        <v>10000</v>
      </c>
      <c r="Q26" t="s">
        <v>3279</v>
      </c>
    </row>
    <row r="27" spans="1:17" ht="15.6" customHeight="1">
      <c r="A27" s="160"/>
      <c r="B27" s="620"/>
      <c r="C27" s="590"/>
      <c r="D27" s="590"/>
      <c r="E27" s="235"/>
      <c r="F27" s="593"/>
      <c r="G27" s="130"/>
      <c r="H27" s="134"/>
      <c r="I27" s="205" t="s">
        <v>1329</v>
      </c>
      <c r="J27" s="433" t="s">
        <v>2927</v>
      </c>
      <c r="K27" s="192" t="s">
        <v>454</v>
      </c>
      <c r="L27" s="433" t="s">
        <v>2928</v>
      </c>
      <c r="M27" s="134">
        <v>2060000</v>
      </c>
      <c r="N27" s="235">
        <v>112256</v>
      </c>
      <c r="O27" s="126">
        <v>300000</v>
      </c>
      <c r="P27" s="126">
        <v>1500000</v>
      </c>
      <c r="Q27" t="s">
        <v>3279</v>
      </c>
    </row>
    <row r="28" spans="1:17" ht="16.149999999999999" customHeight="1">
      <c r="A28" s="160"/>
      <c r="B28" s="620"/>
      <c r="C28" s="355"/>
      <c r="D28" s="355"/>
      <c r="E28" s="235"/>
      <c r="F28" s="29"/>
      <c r="G28" s="363"/>
      <c r="H28" s="134"/>
      <c r="I28" s="205" t="s">
        <v>1330</v>
      </c>
      <c r="J28" s="433" t="s">
        <v>2819</v>
      </c>
      <c r="K28" s="192" t="s">
        <v>96</v>
      </c>
      <c r="L28" s="433" t="s">
        <v>2819</v>
      </c>
      <c r="M28" s="134">
        <v>0</v>
      </c>
      <c r="N28" s="235">
        <v>0</v>
      </c>
      <c r="O28" s="126">
        <v>0</v>
      </c>
      <c r="P28" s="126">
        <v>10000</v>
      </c>
      <c r="Q28" t="s">
        <v>3279</v>
      </c>
    </row>
    <row r="29" spans="1:17" ht="15.6" customHeight="1">
      <c r="A29" s="160"/>
      <c r="B29" s="620"/>
      <c r="C29" s="355"/>
      <c r="D29" s="355"/>
      <c r="E29" s="235"/>
      <c r="F29" s="29"/>
      <c r="G29" s="363"/>
      <c r="H29" s="134"/>
      <c r="I29" s="93" t="s">
        <v>1331</v>
      </c>
      <c r="J29" s="433" t="s">
        <v>2850</v>
      </c>
      <c r="K29" s="154" t="s">
        <v>968</v>
      </c>
      <c r="L29" s="433" t="s">
        <v>2879</v>
      </c>
      <c r="M29" s="235">
        <v>50000</v>
      </c>
      <c r="N29" s="235">
        <v>0</v>
      </c>
      <c r="O29" s="126">
        <v>10000</v>
      </c>
      <c r="P29" s="126">
        <v>10000</v>
      </c>
      <c r="Q29" t="s">
        <v>3279</v>
      </c>
    </row>
    <row r="30" spans="1:17" ht="14.45" customHeight="1">
      <c r="A30" s="160"/>
      <c r="B30" s="620"/>
      <c r="C30" s="355"/>
      <c r="D30" s="355"/>
      <c r="E30" s="235"/>
      <c r="F30" s="29"/>
      <c r="G30" s="363"/>
      <c r="H30" s="134"/>
      <c r="I30" s="93" t="s">
        <v>1332</v>
      </c>
      <c r="J30" s="433" t="s">
        <v>3029</v>
      </c>
      <c r="K30" s="154" t="s">
        <v>861</v>
      </c>
      <c r="L30" s="433" t="s">
        <v>861</v>
      </c>
      <c r="M30" s="134">
        <v>0</v>
      </c>
      <c r="N30" s="235">
        <v>0</v>
      </c>
      <c r="O30" s="126">
        <v>0</v>
      </c>
      <c r="P30" s="126">
        <v>0</v>
      </c>
      <c r="Q30" t="s">
        <v>3279</v>
      </c>
    </row>
    <row r="31" spans="1:17" ht="16.149999999999999" customHeight="1">
      <c r="A31" s="160"/>
      <c r="B31" s="620"/>
      <c r="C31" s="355"/>
      <c r="D31" s="355"/>
      <c r="E31" s="235"/>
      <c r="F31" s="593"/>
      <c r="G31" s="130"/>
      <c r="H31" s="134"/>
      <c r="I31" s="205" t="s">
        <v>1333</v>
      </c>
      <c r="J31" s="433" t="s">
        <v>3055</v>
      </c>
      <c r="K31" s="192" t="s">
        <v>1334</v>
      </c>
      <c r="L31" s="433" t="s">
        <v>1334</v>
      </c>
      <c r="M31" s="235">
        <v>300000</v>
      </c>
      <c r="N31" s="235">
        <v>0</v>
      </c>
      <c r="O31" s="126">
        <v>10000</v>
      </c>
      <c r="P31" s="126">
        <v>30000</v>
      </c>
      <c r="Q31" t="s">
        <v>3279</v>
      </c>
    </row>
    <row r="32" spans="1:17" ht="24">
      <c r="A32" s="160"/>
      <c r="B32" s="620"/>
      <c r="C32" s="355"/>
      <c r="D32" s="355"/>
      <c r="E32" s="235"/>
      <c r="F32" s="29"/>
      <c r="G32" s="363"/>
      <c r="H32" s="134"/>
      <c r="I32" s="93" t="s">
        <v>1335</v>
      </c>
      <c r="J32" s="433" t="s">
        <v>2845</v>
      </c>
      <c r="K32" s="154" t="s">
        <v>862</v>
      </c>
      <c r="L32" s="433" t="s">
        <v>2877</v>
      </c>
      <c r="M32" s="235">
        <v>150000</v>
      </c>
      <c r="N32" s="235">
        <v>0</v>
      </c>
      <c r="O32" s="126">
        <v>10000</v>
      </c>
      <c r="P32" s="126">
        <v>20000</v>
      </c>
      <c r="Q32" t="s">
        <v>3279</v>
      </c>
    </row>
    <row r="33" spans="1:17" ht="15">
      <c r="A33" s="160"/>
      <c r="B33" s="620"/>
      <c r="C33" s="355"/>
      <c r="D33" s="355"/>
      <c r="E33" s="235"/>
      <c r="F33" s="29"/>
      <c r="G33" s="363"/>
      <c r="H33" s="134"/>
      <c r="I33" s="161" t="s">
        <v>111</v>
      </c>
      <c r="J33" s="161"/>
      <c r="K33" s="300" t="s">
        <v>112</v>
      </c>
      <c r="L33" s="300"/>
      <c r="M33" s="239">
        <f>SUM(M10:M32)</f>
        <v>11940000</v>
      </c>
      <c r="N33" s="239">
        <f t="shared" ref="N33:P33" si="0">SUM(N10:N32)</f>
        <v>2297315</v>
      </c>
      <c r="O33" s="239">
        <f t="shared" si="0"/>
        <v>3790000</v>
      </c>
      <c r="P33" s="239">
        <f t="shared" si="0"/>
        <v>7660000</v>
      </c>
    </row>
    <row r="34" spans="1:17" ht="15">
      <c r="A34" s="160"/>
      <c r="B34" s="620"/>
      <c r="C34" s="355"/>
      <c r="D34" s="355"/>
      <c r="E34" s="235"/>
      <c r="F34" s="29"/>
      <c r="G34" s="363"/>
      <c r="H34" s="32"/>
      <c r="I34" s="296"/>
      <c r="J34" s="296"/>
      <c r="K34" s="140"/>
      <c r="L34" s="140"/>
      <c r="M34" s="328"/>
      <c r="N34" s="133"/>
      <c r="O34" s="133"/>
      <c r="P34" s="133"/>
    </row>
    <row r="35" spans="1:17" ht="15">
      <c r="A35" s="160"/>
      <c r="B35" s="620"/>
      <c r="C35" s="355"/>
      <c r="D35" s="355"/>
      <c r="E35" s="235"/>
      <c r="F35" s="29"/>
      <c r="G35" s="363"/>
      <c r="H35" s="32"/>
      <c r="I35" s="166"/>
      <c r="J35" s="166"/>
      <c r="K35" s="41"/>
      <c r="L35" s="41"/>
      <c r="M35" s="272"/>
      <c r="N35" s="229"/>
      <c r="O35" s="229"/>
      <c r="P35" s="229"/>
    </row>
    <row r="36" spans="1:17" ht="17.45" customHeight="1">
      <c r="A36" s="160"/>
      <c r="B36" s="620"/>
      <c r="C36" s="355"/>
      <c r="D36" s="355"/>
      <c r="E36" s="235"/>
      <c r="F36" s="29"/>
      <c r="G36" s="363"/>
      <c r="H36" s="32"/>
      <c r="I36" s="201"/>
      <c r="J36" s="201"/>
      <c r="K36" s="33"/>
      <c r="L36" s="33"/>
      <c r="M36" s="321"/>
      <c r="N36" s="32"/>
      <c r="O36" s="32"/>
      <c r="P36" s="32"/>
    </row>
    <row r="37" spans="1:17" ht="17.45" customHeight="1">
      <c r="A37" s="160"/>
      <c r="B37" s="620"/>
      <c r="C37" s="355"/>
      <c r="D37" s="355"/>
      <c r="E37" s="235"/>
      <c r="F37" s="29"/>
      <c r="G37" s="363"/>
      <c r="H37" s="32"/>
      <c r="I37" s="201"/>
      <c r="J37" s="201"/>
      <c r="K37" s="33"/>
      <c r="L37" s="33"/>
      <c r="M37" s="321"/>
      <c r="N37" s="32"/>
      <c r="O37" s="32"/>
      <c r="P37" s="32"/>
    </row>
    <row r="38" spans="1:17" ht="17.45" customHeight="1">
      <c r="A38" s="160"/>
      <c r="B38" s="620"/>
      <c r="C38" s="355"/>
      <c r="D38" s="355"/>
      <c r="E38" s="235"/>
      <c r="F38" s="29"/>
      <c r="G38" s="363"/>
      <c r="H38" s="32"/>
      <c r="I38" s="156"/>
      <c r="J38" s="156"/>
      <c r="K38" s="122"/>
      <c r="L38" s="122"/>
      <c r="M38" s="222"/>
      <c r="N38" s="118"/>
      <c r="O38" s="118"/>
      <c r="P38" s="119"/>
    </row>
    <row r="39" spans="1:17" ht="17.45" customHeight="1">
      <c r="A39" s="160"/>
      <c r="B39" s="620"/>
      <c r="C39" s="355"/>
      <c r="D39" s="355"/>
      <c r="E39" s="235"/>
      <c r="F39" s="29"/>
      <c r="G39" s="363"/>
      <c r="H39" s="32"/>
      <c r="I39" s="156"/>
      <c r="J39" s="156"/>
      <c r="K39" s="122"/>
      <c r="L39" s="122"/>
      <c r="M39" s="222"/>
      <c r="N39" s="118"/>
      <c r="O39" s="118"/>
      <c r="P39" s="119"/>
    </row>
    <row r="40" spans="1:17" ht="17.45" customHeight="1">
      <c r="A40" s="160"/>
      <c r="B40" s="620"/>
      <c r="C40" s="355"/>
      <c r="D40" s="355"/>
      <c r="E40" s="235"/>
      <c r="F40" s="29"/>
      <c r="G40" s="363"/>
      <c r="H40" s="32"/>
      <c r="I40" s="156"/>
      <c r="J40" s="156"/>
      <c r="K40" s="122"/>
      <c r="L40" s="122"/>
      <c r="M40" s="222"/>
      <c r="N40" s="118"/>
      <c r="O40" s="118"/>
      <c r="P40" s="119"/>
    </row>
    <row r="41" spans="1:17" ht="17.45" customHeight="1">
      <c r="A41" s="160"/>
      <c r="B41" s="620"/>
      <c r="C41" s="355"/>
      <c r="D41" s="355"/>
      <c r="E41" s="235"/>
      <c r="F41" s="29"/>
      <c r="G41" s="363"/>
      <c r="H41" s="32"/>
      <c r="I41" s="156"/>
      <c r="J41" s="156"/>
      <c r="K41" s="122"/>
      <c r="L41" s="122"/>
      <c r="M41" s="222"/>
      <c r="N41" s="118"/>
      <c r="O41" s="118"/>
      <c r="P41" s="119"/>
    </row>
    <row r="42" spans="1:17" ht="17.45" customHeight="1">
      <c r="A42" s="160"/>
      <c r="B42" s="620"/>
      <c r="C42" s="355"/>
      <c r="D42" s="355"/>
      <c r="E42" s="235"/>
      <c r="F42" s="29"/>
      <c r="G42" s="363"/>
      <c r="H42" s="32"/>
      <c r="I42" s="156"/>
      <c r="J42" s="156"/>
      <c r="K42" s="122"/>
      <c r="L42" s="122"/>
      <c r="M42" s="222"/>
      <c r="N42" s="118"/>
      <c r="O42" s="118"/>
      <c r="P42" s="119"/>
    </row>
    <row r="43" spans="1:17" ht="17.45" customHeight="1">
      <c r="A43" s="160"/>
      <c r="B43" s="620"/>
      <c r="C43" s="355"/>
      <c r="D43" s="355"/>
      <c r="E43" s="235"/>
      <c r="F43" s="29"/>
      <c r="G43" s="363"/>
      <c r="H43" s="32"/>
      <c r="I43" s="156"/>
      <c r="J43" s="156"/>
      <c r="K43" s="122"/>
      <c r="L43" s="122"/>
      <c r="M43" s="222"/>
      <c r="N43" s="118"/>
      <c r="O43" s="118"/>
      <c r="P43" s="119"/>
    </row>
    <row r="44" spans="1:17" ht="17.45" customHeight="1">
      <c r="A44" s="210"/>
      <c r="B44" s="623"/>
      <c r="C44" s="591" t="s">
        <v>201</v>
      </c>
      <c r="D44" s="591"/>
      <c r="E44" s="239">
        <f>SUM(E6:E43)</f>
        <v>23245000</v>
      </c>
      <c r="F44" s="594">
        <f t="shared" ref="F44:H44" si="1">SUM(F6:F43)</f>
        <v>21032000</v>
      </c>
      <c r="G44" s="239">
        <f t="shared" si="1"/>
        <v>22660000</v>
      </c>
      <c r="H44" s="239">
        <f t="shared" si="1"/>
        <v>36810000</v>
      </c>
      <c r="I44" s="109"/>
      <c r="J44" s="109"/>
      <c r="K44" s="301" t="s">
        <v>113</v>
      </c>
      <c r="L44" s="301"/>
      <c r="M44" s="317">
        <f>M8+M33</f>
        <v>11940000</v>
      </c>
      <c r="N44" s="317">
        <f>N8+N33</f>
        <v>2297315</v>
      </c>
      <c r="O44" s="317">
        <f>O8+O33</f>
        <v>3790000</v>
      </c>
      <c r="P44" s="317">
        <f>P8+P33</f>
        <v>7660000</v>
      </c>
    </row>
    <row r="45" spans="1:17" ht="17.45" customHeight="1">
      <c r="A45" s="199"/>
      <c r="B45" s="199"/>
      <c r="C45" s="31"/>
      <c r="D45" s="31"/>
      <c r="E45" s="31"/>
      <c r="F45" s="218"/>
      <c r="G45" s="365"/>
      <c r="H45" s="53"/>
      <c r="I45" s="313" t="s">
        <v>2186</v>
      </c>
      <c r="J45" s="614"/>
      <c r="K45" s="87"/>
      <c r="L45" s="87"/>
      <c r="M45" s="87"/>
      <c r="N45" s="257"/>
      <c r="O45" s="257"/>
      <c r="P45" s="258"/>
    </row>
    <row r="46" spans="1:17" s="3" customFormat="1" ht="17.45" customHeight="1">
      <c r="A46" s="4"/>
      <c r="B46" s="4"/>
      <c r="G46" s="362"/>
      <c r="I46" s="77"/>
      <c r="J46" s="77"/>
      <c r="K46" s="49"/>
      <c r="L46" s="49"/>
      <c r="M46" s="49"/>
      <c r="N46" s="50"/>
      <c r="O46" s="50"/>
      <c r="P46" s="51"/>
      <c r="Q46" s="39"/>
    </row>
    <row r="47" spans="1:17" s="3" customFormat="1" ht="15">
      <c r="A47" s="4"/>
      <c r="B47" s="4"/>
      <c r="G47" s="362"/>
      <c r="I47" s="72"/>
      <c r="J47" s="72"/>
      <c r="K47" s="28"/>
      <c r="L47" s="28"/>
      <c r="M47" s="28"/>
    </row>
    <row r="48" spans="1:17" s="3" customFormat="1" ht="15">
      <c r="A48" s="4"/>
      <c r="B48" s="4"/>
      <c r="G48" s="362"/>
      <c r="I48" s="22"/>
      <c r="J48" s="22"/>
      <c r="K48" s="88"/>
      <c r="L48" s="88"/>
      <c r="M48" s="88"/>
      <c r="N48" s="53"/>
      <c r="O48" s="53"/>
      <c r="P48" s="53"/>
    </row>
    <row r="49" spans="1:16" s="3" customFormat="1" ht="15">
      <c r="A49" s="4"/>
      <c r="B49" s="4"/>
      <c r="G49" s="362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G50" s="362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G51" s="362"/>
      <c r="I51" s="73"/>
      <c r="J51" s="73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G52" s="362"/>
      <c r="I52" s="74"/>
      <c r="J52" s="74"/>
      <c r="K52" s="49"/>
      <c r="L52" s="49"/>
      <c r="M52" s="49"/>
      <c r="N52" s="55"/>
      <c r="O52" s="45"/>
      <c r="P52" s="55"/>
    </row>
    <row r="53" spans="1:16" s="3" customFormat="1" ht="15">
      <c r="A53" s="4"/>
      <c r="B53" s="4"/>
      <c r="G53" s="362"/>
      <c r="I53" s="74"/>
      <c r="J53" s="74"/>
      <c r="K53" s="49"/>
      <c r="L53" s="49"/>
      <c r="M53" s="49"/>
      <c r="N53" s="55"/>
      <c r="O53" s="45"/>
      <c r="P53" s="55"/>
    </row>
    <row r="54" spans="1:16" s="3" customFormat="1" ht="15">
      <c r="A54" s="4"/>
      <c r="B54" s="4"/>
      <c r="G54" s="362"/>
      <c r="I54" s="74"/>
      <c r="J54" s="74"/>
      <c r="K54" s="49"/>
      <c r="L54" s="49"/>
      <c r="M54" s="49"/>
      <c r="N54" s="55"/>
      <c r="O54" s="45"/>
      <c r="P54" s="57"/>
    </row>
    <row r="55" spans="1:16" s="3" customFormat="1" ht="15">
      <c r="A55" s="4"/>
      <c r="B55" s="4"/>
      <c r="G55" s="362"/>
      <c r="I55" s="49"/>
      <c r="J55" s="49"/>
      <c r="K55" s="18"/>
      <c r="L55" s="18"/>
      <c r="M55" s="18"/>
      <c r="N55" s="44"/>
      <c r="O55" s="50"/>
      <c r="P55" s="44"/>
    </row>
    <row r="56" spans="1:16" s="3" customFormat="1" ht="15">
      <c r="A56" s="4"/>
      <c r="B56" s="4"/>
      <c r="G56" s="362"/>
      <c r="I56" s="49"/>
      <c r="J56" s="49"/>
      <c r="K56" s="18"/>
      <c r="L56" s="18"/>
      <c r="M56" s="18"/>
      <c r="N56" s="44"/>
      <c r="O56" s="50"/>
      <c r="P56" s="44"/>
    </row>
    <row r="57" spans="1:16" s="3" customFormat="1" ht="15">
      <c r="A57" s="4"/>
      <c r="B57" s="4"/>
      <c r="G57" s="362"/>
      <c r="H57" s="39"/>
      <c r="I57" s="49"/>
      <c r="J57" s="49"/>
      <c r="K57" s="18"/>
      <c r="L57" s="18"/>
      <c r="M57" s="18"/>
      <c r="N57" s="44"/>
      <c r="O57" s="50"/>
      <c r="P57" s="44"/>
    </row>
    <row r="58" spans="1:16" s="3" customFormat="1" ht="15">
      <c r="A58" s="4"/>
      <c r="B58" s="4"/>
      <c r="G58" s="362"/>
      <c r="I58" s="74"/>
      <c r="J58" s="74"/>
      <c r="K58" s="84"/>
      <c r="L58" s="84"/>
      <c r="M58" s="84"/>
      <c r="N58" s="58"/>
      <c r="O58" s="58"/>
      <c r="P58" s="58"/>
    </row>
    <row r="59" spans="1:16" s="3" customFormat="1" ht="15">
      <c r="A59" s="4"/>
      <c r="B59" s="4"/>
      <c r="G59" s="362"/>
      <c r="I59" s="74"/>
      <c r="J59" s="74"/>
      <c r="K59" s="84"/>
      <c r="L59" s="84"/>
      <c r="M59" s="84"/>
      <c r="N59" s="58"/>
      <c r="O59" s="58"/>
      <c r="P59" s="58"/>
    </row>
    <row r="60" spans="1:16" s="3" customFormat="1" ht="15">
      <c r="A60" s="4"/>
      <c r="B60" s="4"/>
      <c r="G60" s="362"/>
      <c r="I60" s="22"/>
      <c r="J60" s="22"/>
      <c r="K60" s="28"/>
      <c r="L60" s="28"/>
      <c r="M60" s="28"/>
    </row>
    <row r="61" spans="1:16" s="3" customFormat="1" ht="15">
      <c r="A61" s="4"/>
      <c r="B61" s="4"/>
      <c r="G61" s="362"/>
      <c r="I61" s="22"/>
      <c r="J61" s="22"/>
      <c r="K61" s="28"/>
      <c r="L61" s="28"/>
      <c r="M61" s="28"/>
    </row>
    <row r="62" spans="1:16" s="3" customFormat="1" ht="15">
      <c r="A62" s="4"/>
      <c r="B62" s="4"/>
      <c r="G62" s="362"/>
      <c r="I62" s="22"/>
      <c r="J62" s="22"/>
      <c r="K62" s="28"/>
      <c r="L62" s="28"/>
      <c r="M62" s="28"/>
    </row>
    <row r="63" spans="1:16" s="3" customFormat="1" ht="15">
      <c r="A63" s="4"/>
      <c r="B63" s="4"/>
      <c r="G63" s="362"/>
      <c r="I63" s="22"/>
      <c r="J63" s="22"/>
      <c r="K63" s="28"/>
      <c r="L63" s="28"/>
      <c r="M63" s="28"/>
    </row>
    <row r="64" spans="1:16" s="3" customFormat="1" ht="15">
      <c r="A64" s="4"/>
      <c r="B64" s="4"/>
      <c r="G64" s="362"/>
      <c r="I64" s="22"/>
      <c r="J64" s="22"/>
      <c r="K64" s="28"/>
      <c r="L64" s="28"/>
      <c r="M64" s="28"/>
    </row>
    <row r="65" spans="1:13" s="3" customFormat="1" ht="15">
      <c r="A65" s="4"/>
      <c r="B65" s="4"/>
      <c r="G65" s="362"/>
      <c r="I65" s="22"/>
      <c r="J65" s="22"/>
      <c r="K65" s="28"/>
      <c r="L65" s="28"/>
      <c r="M65" s="28"/>
    </row>
    <row r="66" spans="1:13" s="3" customFormat="1" ht="15">
      <c r="A66" s="4"/>
      <c r="B66" s="4"/>
      <c r="G66" s="362"/>
      <c r="I66" s="22"/>
      <c r="J66" s="22"/>
      <c r="K66" s="28"/>
      <c r="L66" s="28"/>
      <c r="M66" s="28"/>
    </row>
    <row r="67" spans="1:13" s="3" customFormat="1" ht="15">
      <c r="A67" s="4"/>
      <c r="B67" s="4"/>
      <c r="G67" s="362"/>
      <c r="I67" s="22"/>
      <c r="J67" s="22"/>
      <c r="K67" s="28"/>
      <c r="L67" s="28"/>
      <c r="M67" s="28"/>
    </row>
    <row r="68" spans="1:13" s="3" customFormat="1" ht="15">
      <c r="A68" s="4"/>
      <c r="B68" s="4"/>
      <c r="G68" s="362"/>
      <c r="I68" s="22"/>
      <c r="J68" s="22"/>
      <c r="K68" s="28"/>
      <c r="L68" s="28"/>
      <c r="M68" s="28"/>
    </row>
    <row r="69" spans="1:13" s="3" customFormat="1" ht="15">
      <c r="A69" s="4"/>
      <c r="B69" s="4"/>
      <c r="G69" s="362"/>
      <c r="I69" s="22"/>
      <c r="J69" s="22"/>
      <c r="K69" s="28"/>
      <c r="L69" s="28"/>
      <c r="M69" s="28"/>
    </row>
    <row r="70" spans="1:13" s="3" customFormat="1" ht="15">
      <c r="A70" s="4"/>
      <c r="B70" s="4"/>
      <c r="G70" s="362"/>
      <c r="I70" s="22"/>
      <c r="J70" s="22"/>
      <c r="K70" s="28"/>
      <c r="L70" s="28"/>
      <c r="M70" s="28"/>
    </row>
    <row r="71" spans="1:13" s="3" customFormat="1" ht="15">
      <c r="A71" s="4"/>
      <c r="B71" s="4"/>
      <c r="G71" s="362"/>
      <c r="I71" s="22"/>
      <c r="J71" s="22"/>
      <c r="K71" s="28"/>
      <c r="L71" s="28"/>
      <c r="M71" s="28"/>
    </row>
    <row r="72" spans="1:13" s="3" customFormat="1" ht="15">
      <c r="A72" s="4"/>
      <c r="B72" s="4"/>
      <c r="G72" s="362"/>
      <c r="I72" s="22"/>
      <c r="J72" s="22"/>
      <c r="K72" s="28"/>
      <c r="L72" s="28"/>
      <c r="M72" s="28"/>
    </row>
    <row r="73" spans="1:13" s="3" customFormat="1" ht="15">
      <c r="A73" s="4"/>
      <c r="B73" s="4"/>
      <c r="G73" s="362"/>
      <c r="I73" s="22"/>
      <c r="J73" s="22"/>
      <c r="K73" s="28"/>
      <c r="L73" s="28"/>
      <c r="M73" s="28"/>
    </row>
    <row r="74" spans="1:13" s="3" customFormat="1" ht="15">
      <c r="A74" s="4"/>
      <c r="B74" s="4"/>
      <c r="G74" s="362"/>
      <c r="I74" s="22"/>
      <c r="J74" s="22"/>
      <c r="K74" s="28"/>
      <c r="L74" s="28"/>
      <c r="M74" s="28"/>
    </row>
    <row r="75" spans="1:13" s="3" customFormat="1" ht="15">
      <c r="A75" s="4"/>
      <c r="B75" s="4"/>
      <c r="G75" s="362"/>
      <c r="I75" s="22"/>
      <c r="J75" s="22"/>
      <c r="K75" s="28"/>
      <c r="L75" s="28"/>
      <c r="M75" s="28"/>
    </row>
    <row r="76" spans="1:13" s="3" customFormat="1" ht="15">
      <c r="A76" s="4"/>
      <c r="B76" s="4"/>
      <c r="G76" s="362"/>
      <c r="I76" s="22"/>
      <c r="J76" s="22"/>
      <c r="K76" s="28"/>
      <c r="L76" s="28"/>
      <c r="M76" s="28"/>
    </row>
    <row r="77" spans="1:13" s="3" customFormat="1" ht="15">
      <c r="A77" s="4"/>
      <c r="B77" s="4"/>
      <c r="G77" s="362"/>
      <c r="I77" s="22"/>
      <c r="J77" s="22"/>
      <c r="K77" s="28"/>
      <c r="L77" s="28"/>
      <c r="M77" s="28"/>
    </row>
    <row r="78" spans="1:13" s="3" customFormat="1" ht="15">
      <c r="A78" s="4"/>
      <c r="B78" s="4"/>
      <c r="G78" s="362"/>
      <c r="I78" s="22"/>
      <c r="J78" s="22"/>
      <c r="K78" s="28"/>
      <c r="L78" s="28"/>
      <c r="M78" s="28"/>
    </row>
    <row r="79" spans="1:13" s="3" customFormat="1" ht="15">
      <c r="A79" s="4"/>
      <c r="B79" s="4"/>
      <c r="G79" s="362"/>
      <c r="I79" s="22"/>
      <c r="J79" s="22"/>
      <c r="K79" s="28"/>
      <c r="L79" s="28"/>
      <c r="M79" s="28"/>
    </row>
    <row r="80" spans="1:13" s="3" customFormat="1" ht="15">
      <c r="A80" s="4"/>
      <c r="B80" s="4"/>
      <c r="G80" s="362"/>
      <c r="I80" s="22"/>
      <c r="J80" s="22"/>
      <c r="K80" s="28"/>
      <c r="L80" s="28"/>
      <c r="M80" s="28"/>
    </row>
    <row r="81" spans="1:16" s="3" customFormat="1" ht="15">
      <c r="A81" s="4"/>
      <c r="B81" s="4"/>
      <c r="G81" s="362"/>
      <c r="I81" s="22"/>
      <c r="J81" s="22"/>
      <c r="K81" s="28"/>
      <c r="L81" s="28"/>
      <c r="M81" s="28"/>
    </row>
    <row r="82" spans="1:16" s="3" customFormat="1" ht="15">
      <c r="A82" s="4"/>
      <c r="B82" s="4"/>
      <c r="G82" s="362"/>
      <c r="I82" s="22"/>
      <c r="J82" s="22"/>
      <c r="K82" s="28"/>
      <c r="L82" s="28"/>
      <c r="M82" s="28"/>
    </row>
    <row r="83" spans="1:16" s="3" customFormat="1" ht="15">
      <c r="A83" s="4"/>
      <c r="B83" s="4"/>
      <c r="G83" s="362"/>
      <c r="I83" s="22"/>
      <c r="J83" s="22"/>
      <c r="K83" s="28"/>
      <c r="L83" s="28"/>
      <c r="M83" s="28"/>
    </row>
    <row r="84" spans="1:16" s="3" customFormat="1" ht="15">
      <c r="A84" s="4"/>
      <c r="B84" s="4"/>
      <c r="G84" s="362"/>
      <c r="I84" s="22"/>
      <c r="J84" s="22"/>
      <c r="K84" s="28"/>
      <c r="L84" s="28"/>
      <c r="M84" s="28"/>
    </row>
    <row r="85" spans="1:16" s="3" customFormat="1" ht="15">
      <c r="A85" s="4"/>
      <c r="B85" s="4"/>
      <c r="G85" s="362"/>
      <c r="I85" s="22"/>
      <c r="J85" s="22"/>
      <c r="K85" s="28"/>
      <c r="L85" s="28"/>
      <c r="M85" s="28"/>
    </row>
    <row r="86" spans="1:16" s="3" customFormat="1" ht="15">
      <c r="A86" s="4"/>
      <c r="B86" s="4"/>
      <c r="G86" s="362"/>
      <c r="I86" s="22"/>
      <c r="J86" s="22"/>
      <c r="K86" s="28"/>
      <c r="L86" s="28"/>
      <c r="M86" s="28"/>
    </row>
    <row r="87" spans="1:16" s="3" customFormat="1" ht="15">
      <c r="A87" s="4"/>
      <c r="B87" s="4"/>
      <c r="G87" s="362"/>
      <c r="I87" s="22"/>
      <c r="J87" s="22"/>
      <c r="K87" s="28"/>
      <c r="L87" s="28"/>
      <c r="M87" s="28"/>
    </row>
    <row r="88" spans="1:16" s="3" customFormat="1" ht="15">
      <c r="A88" s="4"/>
      <c r="B88" s="4"/>
      <c r="G88" s="362"/>
      <c r="I88" s="22"/>
      <c r="J88" s="22"/>
      <c r="K88" s="28"/>
      <c r="L88" s="28"/>
      <c r="M88" s="28"/>
    </row>
    <row r="89" spans="1:16" s="3" customFormat="1" ht="15">
      <c r="A89" s="4"/>
      <c r="B89" s="4"/>
      <c r="G89" s="362"/>
      <c r="I89" s="22"/>
      <c r="J89" s="22"/>
      <c r="K89" s="28"/>
      <c r="L89" s="28"/>
      <c r="M89" s="28"/>
    </row>
    <row r="90" spans="1:16" s="3" customFormat="1" ht="15">
      <c r="A90" s="4"/>
      <c r="B90" s="4"/>
      <c r="G90" s="362"/>
      <c r="I90" s="22"/>
      <c r="J90" s="22"/>
      <c r="K90" s="28"/>
      <c r="L90" s="28"/>
      <c r="M90" s="28"/>
    </row>
    <row r="91" spans="1:16" s="3" customFormat="1" ht="15">
      <c r="A91" s="4"/>
      <c r="B91" s="4"/>
      <c r="G91" s="362"/>
      <c r="I91" s="22"/>
      <c r="J91" s="22"/>
      <c r="K91" s="28"/>
      <c r="L91" s="28"/>
      <c r="M91" s="28"/>
    </row>
    <row r="92" spans="1:16" s="3" customFormat="1" ht="15">
      <c r="A92" s="4"/>
      <c r="B92" s="4"/>
      <c r="G92" s="362"/>
      <c r="I92" s="22"/>
      <c r="J92" s="22"/>
      <c r="K92" s="28"/>
      <c r="L92" s="28"/>
      <c r="M92" s="28"/>
    </row>
    <row r="93" spans="1:16" s="3" customFormat="1" ht="15">
      <c r="A93" s="62"/>
      <c r="B93" s="62"/>
      <c r="C93" s="19" t="s">
        <v>2187</v>
      </c>
      <c r="D93" s="19"/>
      <c r="E93" s="19"/>
      <c r="F93" s="59"/>
      <c r="G93" s="59"/>
      <c r="H93" s="60"/>
      <c r="I93" s="22"/>
      <c r="J93" s="22"/>
      <c r="K93" s="84"/>
      <c r="L93" s="84"/>
      <c r="M93" s="84"/>
      <c r="N93" s="58"/>
      <c r="O93" s="58"/>
      <c r="P93" s="58"/>
    </row>
    <row r="94" spans="1:16" s="3" customFormat="1" ht="15">
      <c r="A94" s="4"/>
      <c r="B94" s="4"/>
      <c r="G94" s="362"/>
      <c r="I94" s="85"/>
      <c r="J94" s="614"/>
      <c r="K94" s="28"/>
      <c r="L94" s="28"/>
      <c r="M94" s="28"/>
    </row>
    <row r="95" spans="1:16" s="3" customFormat="1" ht="15">
      <c r="A95" s="4"/>
      <c r="B95" s="4"/>
      <c r="G95" s="362"/>
      <c r="I95" s="22"/>
      <c r="J95" s="22"/>
      <c r="K95" s="28"/>
      <c r="L95" s="28"/>
      <c r="M95" s="28"/>
    </row>
    <row r="96" spans="1:16" s="3" customFormat="1" ht="15">
      <c r="A96" s="4"/>
      <c r="B96" s="4"/>
      <c r="G96" s="362"/>
      <c r="I96" s="22"/>
      <c r="J96" s="22"/>
      <c r="K96" s="28"/>
      <c r="L96" s="28"/>
      <c r="M96" s="28"/>
    </row>
    <row r="97" spans="1:13" s="3" customFormat="1" ht="15">
      <c r="A97" s="4"/>
      <c r="B97" s="4"/>
      <c r="G97" s="362"/>
      <c r="I97" s="22"/>
      <c r="J97" s="22"/>
      <c r="K97" s="28"/>
      <c r="L97" s="28"/>
      <c r="M97" s="28"/>
    </row>
    <row r="98" spans="1:13" s="3" customFormat="1" ht="15">
      <c r="A98" s="4"/>
      <c r="B98" s="4"/>
      <c r="G98" s="362"/>
      <c r="I98" s="22"/>
      <c r="J98" s="22"/>
      <c r="K98" s="28"/>
      <c r="L98" s="28"/>
      <c r="M98" s="28"/>
    </row>
    <row r="99" spans="1:13" s="3" customFormat="1" ht="15">
      <c r="A99" s="4"/>
      <c r="B99" s="4"/>
      <c r="G99" s="362"/>
      <c r="I99" s="22"/>
      <c r="J99" s="22"/>
      <c r="K99" s="28"/>
      <c r="L99" s="28"/>
      <c r="M99" s="28"/>
    </row>
    <row r="100" spans="1:13" s="3" customFormat="1" ht="15">
      <c r="A100" s="4"/>
      <c r="B100" s="4"/>
      <c r="G100" s="362"/>
      <c r="I100" s="22"/>
      <c r="J100" s="22"/>
      <c r="K100" s="28"/>
      <c r="L100" s="28"/>
      <c r="M100" s="28"/>
    </row>
    <row r="101" spans="1:13" s="3" customFormat="1" ht="15">
      <c r="A101" s="4"/>
      <c r="B101" s="4"/>
      <c r="G101" s="362"/>
      <c r="I101" s="22"/>
      <c r="J101" s="22"/>
      <c r="K101" s="28"/>
      <c r="L101" s="28"/>
      <c r="M101" s="28"/>
    </row>
    <row r="102" spans="1:13" s="3" customFormat="1" ht="15">
      <c r="A102" s="4"/>
      <c r="B102" s="4"/>
      <c r="G102" s="362"/>
      <c r="I102" s="22"/>
      <c r="J102" s="22"/>
      <c r="K102" s="28"/>
      <c r="L102" s="28"/>
      <c r="M102" s="28"/>
    </row>
    <row r="103" spans="1:13" s="3" customFormat="1" ht="15">
      <c r="A103" s="4"/>
      <c r="B103" s="4"/>
      <c r="G103" s="362"/>
      <c r="I103" s="22"/>
      <c r="J103" s="22"/>
      <c r="K103" s="28"/>
      <c r="L103" s="28"/>
      <c r="M103" s="28"/>
    </row>
    <row r="104" spans="1:13" s="3" customFormat="1" ht="15">
      <c r="A104" s="4"/>
      <c r="B104" s="4"/>
      <c r="G104" s="362"/>
      <c r="I104" s="22"/>
      <c r="J104" s="22"/>
      <c r="K104" s="28"/>
      <c r="L104" s="28"/>
      <c r="M104" s="28"/>
    </row>
    <row r="105" spans="1:13" s="3" customFormat="1" ht="15">
      <c r="A105" s="4"/>
      <c r="B105" s="4"/>
      <c r="G105" s="362"/>
      <c r="I105" s="22"/>
      <c r="J105" s="22"/>
      <c r="K105" s="28"/>
      <c r="L105" s="28"/>
      <c r="M105" s="28"/>
    </row>
    <row r="106" spans="1:13" s="3" customFormat="1" ht="15">
      <c r="A106" s="4"/>
      <c r="B106" s="4"/>
      <c r="G106" s="362"/>
      <c r="I106" s="22"/>
      <c r="J106" s="22"/>
      <c r="K106" s="28"/>
      <c r="L106" s="28"/>
      <c r="M106" s="28"/>
    </row>
    <row r="107" spans="1:13" s="3" customFormat="1" ht="15">
      <c r="A107" s="4"/>
      <c r="B107" s="4"/>
      <c r="G107" s="362"/>
      <c r="I107" s="22"/>
      <c r="J107" s="22"/>
      <c r="K107" s="28"/>
      <c r="L107" s="28"/>
      <c r="M107" s="28"/>
    </row>
    <row r="108" spans="1:13" s="3" customFormat="1" ht="15">
      <c r="A108" s="4"/>
      <c r="B108" s="4"/>
      <c r="G108" s="362"/>
      <c r="I108" s="22"/>
      <c r="J108" s="22"/>
      <c r="K108" s="28"/>
      <c r="L108" s="28"/>
      <c r="M108" s="28"/>
    </row>
    <row r="109" spans="1:13" s="3" customFormat="1" ht="15">
      <c r="A109" s="4"/>
      <c r="B109" s="4"/>
      <c r="G109" s="362"/>
      <c r="I109" s="22"/>
      <c r="J109" s="22"/>
      <c r="K109" s="28"/>
      <c r="L109" s="28"/>
      <c r="M109" s="28"/>
    </row>
    <row r="110" spans="1:13" s="3" customFormat="1" ht="15">
      <c r="A110" s="4"/>
      <c r="B110" s="4"/>
      <c r="G110" s="362"/>
      <c r="I110" s="22"/>
      <c r="J110" s="22"/>
      <c r="K110" s="28"/>
      <c r="L110" s="28"/>
      <c r="M110" s="28"/>
    </row>
    <row r="111" spans="1:13" s="3" customFormat="1" ht="15">
      <c r="A111" s="4"/>
      <c r="B111" s="4"/>
      <c r="G111" s="362"/>
      <c r="I111" s="22"/>
      <c r="J111" s="22"/>
      <c r="K111" s="28"/>
      <c r="L111" s="28"/>
      <c r="M111" s="28"/>
    </row>
    <row r="112" spans="1:13" s="3" customFormat="1" ht="15">
      <c r="A112" s="4"/>
      <c r="B112" s="4"/>
      <c r="G112" s="362"/>
      <c r="I112" s="22"/>
      <c r="J112" s="22"/>
      <c r="K112" s="28"/>
      <c r="L112" s="28"/>
      <c r="M112" s="28"/>
    </row>
    <row r="113" spans="1:13" s="3" customFormat="1" ht="15">
      <c r="A113" s="4"/>
      <c r="B113" s="4"/>
      <c r="G113" s="362"/>
      <c r="I113" s="22"/>
      <c r="J113" s="22"/>
      <c r="K113" s="28"/>
      <c r="L113" s="28"/>
      <c r="M113" s="28"/>
    </row>
    <row r="114" spans="1:13" s="3" customFormat="1" ht="15">
      <c r="A114" s="4"/>
      <c r="B114" s="4"/>
      <c r="G114" s="362"/>
      <c r="I114" s="22"/>
      <c r="J114" s="22"/>
      <c r="K114" s="28"/>
      <c r="L114" s="28"/>
      <c r="M114" s="28"/>
    </row>
    <row r="115" spans="1:13" s="3" customFormat="1" ht="15">
      <c r="A115" s="4"/>
      <c r="B115" s="4"/>
      <c r="G115" s="362"/>
      <c r="I115" s="22"/>
      <c r="J115" s="22"/>
      <c r="K115" s="28"/>
      <c r="L115" s="28"/>
      <c r="M115" s="28"/>
    </row>
    <row r="116" spans="1:13" s="3" customFormat="1" ht="15">
      <c r="A116" s="4"/>
      <c r="B116" s="4"/>
      <c r="G116" s="362"/>
      <c r="I116" s="22"/>
      <c r="J116" s="22"/>
      <c r="K116" s="28"/>
      <c r="L116" s="28"/>
      <c r="M116" s="28"/>
    </row>
    <row r="117" spans="1:13" s="3" customFormat="1" ht="15">
      <c r="A117" s="4"/>
      <c r="B117" s="4"/>
      <c r="G117" s="362"/>
      <c r="I117" s="22"/>
      <c r="J117" s="22"/>
      <c r="K117" s="28"/>
      <c r="L117" s="28"/>
      <c r="M117" s="28"/>
    </row>
    <row r="118" spans="1:13" s="3" customFormat="1" ht="15">
      <c r="A118" s="4"/>
      <c r="B118" s="4"/>
      <c r="G118" s="362"/>
      <c r="I118" s="22"/>
      <c r="J118" s="22"/>
      <c r="K118" s="28"/>
      <c r="L118" s="28"/>
      <c r="M118" s="28"/>
    </row>
    <row r="119" spans="1:13" s="3" customFormat="1" ht="15">
      <c r="A119" s="4"/>
      <c r="B119" s="4"/>
      <c r="G119" s="362"/>
      <c r="I119" s="22"/>
      <c r="J119" s="22"/>
      <c r="K119" s="28"/>
      <c r="L119" s="28"/>
      <c r="M119" s="28"/>
    </row>
    <row r="120" spans="1:13" s="3" customFormat="1" ht="15">
      <c r="A120" s="4"/>
      <c r="B120" s="4"/>
      <c r="G120" s="362"/>
      <c r="I120" s="22"/>
      <c r="J120" s="22"/>
      <c r="K120" s="28"/>
      <c r="L120" s="28"/>
      <c r="M120" s="28"/>
    </row>
    <row r="121" spans="1:13" s="3" customFormat="1" ht="15">
      <c r="A121" s="4"/>
      <c r="B121" s="4"/>
      <c r="G121" s="362"/>
      <c r="I121" s="22"/>
      <c r="J121" s="22"/>
      <c r="K121" s="28"/>
      <c r="L121" s="28"/>
      <c r="M121" s="28"/>
    </row>
    <row r="122" spans="1:13" s="3" customFormat="1" ht="15">
      <c r="A122" s="4"/>
      <c r="B122" s="4"/>
      <c r="G122" s="362"/>
      <c r="I122" s="22"/>
      <c r="J122" s="22"/>
      <c r="K122" s="28"/>
      <c r="L122" s="28"/>
      <c r="M122" s="28"/>
    </row>
    <row r="123" spans="1:13" s="3" customFormat="1" ht="15">
      <c r="A123" s="4"/>
      <c r="B123" s="4"/>
      <c r="G123" s="362"/>
      <c r="I123" s="22"/>
      <c r="J123" s="22"/>
      <c r="K123" s="28"/>
      <c r="L123" s="28"/>
      <c r="M123" s="28"/>
    </row>
    <row r="124" spans="1:13" s="3" customFormat="1" ht="15">
      <c r="A124" s="4"/>
      <c r="B124" s="4"/>
      <c r="G124" s="362"/>
      <c r="I124" s="22"/>
      <c r="J124" s="22"/>
      <c r="K124" s="28"/>
      <c r="L124" s="28"/>
      <c r="M124" s="28"/>
    </row>
    <row r="125" spans="1:13" s="3" customFormat="1" ht="15">
      <c r="A125" s="4"/>
      <c r="B125" s="4"/>
      <c r="G125" s="362"/>
      <c r="I125" s="22"/>
      <c r="J125" s="22"/>
      <c r="K125" s="28"/>
      <c r="L125" s="28"/>
      <c r="M125" s="28"/>
    </row>
    <row r="126" spans="1:13" s="3" customFormat="1" ht="15">
      <c r="A126" s="4"/>
      <c r="B126" s="4"/>
      <c r="G126" s="362"/>
      <c r="I126" s="22"/>
      <c r="J126" s="22"/>
      <c r="K126" s="28"/>
      <c r="L126" s="28"/>
      <c r="M126" s="28"/>
    </row>
    <row r="127" spans="1:13" s="3" customFormat="1" ht="15">
      <c r="A127" s="4"/>
      <c r="B127" s="4"/>
      <c r="G127" s="362"/>
      <c r="I127" s="22"/>
      <c r="J127" s="22"/>
      <c r="K127" s="28"/>
      <c r="L127" s="28"/>
      <c r="M127" s="28"/>
    </row>
    <row r="128" spans="1:13" s="3" customFormat="1" ht="15">
      <c r="A128" s="4"/>
      <c r="B128" s="4"/>
      <c r="G128" s="362"/>
      <c r="I128" s="22"/>
      <c r="J128" s="22"/>
      <c r="K128" s="28"/>
      <c r="L128" s="28"/>
      <c r="M128" s="28"/>
    </row>
    <row r="129" spans="1:13" s="3" customFormat="1" ht="15">
      <c r="A129" s="4"/>
      <c r="B129" s="4"/>
      <c r="G129" s="362"/>
      <c r="I129" s="22"/>
      <c r="J129" s="22"/>
      <c r="K129" s="28"/>
      <c r="L129" s="28"/>
      <c r="M129" s="28"/>
    </row>
    <row r="130" spans="1:13" s="3" customFormat="1" ht="15">
      <c r="A130" s="4"/>
      <c r="B130" s="4"/>
      <c r="G130" s="362"/>
      <c r="I130" s="22"/>
      <c r="J130" s="22"/>
      <c r="K130" s="28"/>
      <c r="L130" s="28"/>
      <c r="M130" s="28"/>
    </row>
    <row r="131" spans="1:13" s="3" customFormat="1" ht="15">
      <c r="A131" s="4"/>
      <c r="B131" s="4"/>
      <c r="G131" s="362"/>
      <c r="I131" s="22"/>
      <c r="J131" s="22"/>
      <c r="K131" s="28"/>
      <c r="L131" s="28"/>
      <c r="M131" s="28"/>
    </row>
    <row r="132" spans="1:13" s="3" customFormat="1" ht="15">
      <c r="A132" s="4"/>
      <c r="B132" s="4"/>
      <c r="G132" s="362"/>
      <c r="I132" s="22"/>
      <c r="J132" s="22"/>
      <c r="K132" s="28"/>
      <c r="L132" s="28"/>
      <c r="M132" s="28"/>
    </row>
    <row r="133" spans="1:13" s="3" customFormat="1" ht="15">
      <c r="A133" s="4"/>
      <c r="B133" s="4"/>
      <c r="G133" s="362"/>
      <c r="I133" s="22"/>
      <c r="J133" s="22"/>
      <c r="K133" s="28"/>
      <c r="L133" s="28"/>
      <c r="M133" s="28"/>
    </row>
    <row r="134" spans="1:13" s="3" customFormat="1" ht="15">
      <c r="A134" s="4"/>
      <c r="B134" s="4"/>
      <c r="G134" s="362"/>
      <c r="I134" s="22"/>
      <c r="J134" s="22"/>
      <c r="K134" s="28"/>
      <c r="L134" s="28"/>
      <c r="M134" s="28"/>
    </row>
    <row r="135" spans="1:13" s="3" customFormat="1" ht="15">
      <c r="A135" s="4"/>
      <c r="B135" s="4"/>
      <c r="G135" s="362"/>
      <c r="I135" s="22"/>
      <c r="J135" s="22"/>
      <c r="K135" s="28"/>
      <c r="L135" s="28"/>
      <c r="M135" s="28"/>
    </row>
    <row r="136" spans="1:13" s="3" customFormat="1" ht="15">
      <c r="A136" s="4"/>
      <c r="B136" s="4"/>
      <c r="G136" s="362"/>
      <c r="I136" s="22"/>
      <c r="J136" s="22"/>
      <c r="K136" s="28"/>
      <c r="L136" s="28"/>
      <c r="M136" s="28"/>
    </row>
    <row r="137" spans="1:13" s="3" customFormat="1" ht="15">
      <c r="A137" s="4"/>
      <c r="B137" s="4"/>
      <c r="G137" s="362"/>
      <c r="I137" s="22"/>
      <c r="J137" s="22"/>
      <c r="K137" s="28"/>
      <c r="L137" s="28"/>
      <c r="M137" s="28"/>
    </row>
    <row r="138" spans="1:13" s="3" customFormat="1" ht="15">
      <c r="A138" s="4"/>
      <c r="B138" s="4"/>
      <c r="G138" s="362"/>
      <c r="I138" s="22"/>
      <c r="J138" s="22"/>
      <c r="K138" s="28"/>
      <c r="L138" s="28"/>
      <c r="M138" s="28"/>
    </row>
    <row r="139" spans="1:13" s="3" customFormat="1" ht="15">
      <c r="A139" s="4"/>
      <c r="B139" s="4"/>
      <c r="G139" s="362"/>
      <c r="I139" s="22"/>
      <c r="J139" s="22"/>
      <c r="K139" s="28"/>
      <c r="L139" s="28"/>
      <c r="M139" s="28"/>
    </row>
    <row r="140" spans="1:13" s="3" customFormat="1" ht="15">
      <c r="A140" s="4"/>
      <c r="B140" s="4"/>
      <c r="G140" s="362"/>
      <c r="I140" s="22"/>
      <c r="J140" s="22"/>
      <c r="K140" s="28"/>
      <c r="L140" s="28"/>
      <c r="M140" s="28"/>
    </row>
    <row r="141" spans="1:13" s="3" customFormat="1" ht="15">
      <c r="A141" s="4"/>
      <c r="B141" s="4"/>
      <c r="G141" s="362"/>
      <c r="I141" s="22"/>
      <c r="J141" s="22"/>
      <c r="K141" s="28"/>
      <c r="L141" s="28"/>
      <c r="M141" s="28"/>
    </row>
    <row r="142" spans="1:13" s="3" customFormat="1" ht="15">
      <c r="A142" s="4"/>
      <c r="B142" s="4"/>
      <c r="G142" s="362"/>
      <c r="I142" s="22"/>
      <c r="J142" s="22"/>
      <c r="K142" s="28"/>
      <c r="L142" s="28"/>
      <c r="M142" s="28"/>
    </row>
    <row r="143" spans="1:13" s="3" customFormat="1" ht="15">
      <c r="A143" s="4"/>
      <c r="B143" s="4"/>
      <c r="G143" s="362"/>
      <c r="I143" s="22"/>
      <c r="J143" s="22"/>
      <c r="K143" s="28"/>
      <c r="L143" s="28"/>
      <c r="M143" s="28"/>
    </row>
    <row r="144" spans="1:13" s="3" customFormat="1" ht="15">
      <c r="A144" s="4"/>
      <c r="B144" s="4"/>
      <c r="G144" s="362"/>
      <c r="I144" s="22"/>
      <c r="J144" s="22"/>
      <c r="K144" s="28"/>
      <c r="L144" s="28"/>
      <c r="M144" s="28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4" top="0.55118110236220474" bottom="0.55118110236220474" header="0.31496062992125984" footer="0.31496062992125984"/>
  <pageSetup paperSize="9" firstPageNumber="6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Q143"/>
  <sheetViews>
    <sheetView topLeftCell="A12" zoomScale="130" zoomScaleNormal="130" workbookViewId="0">
      <selection activeCell="D16" sqref="D16"/>
    </sheetView>
  </sheetViews>
  <sheetFormatPr defaultRowHeight="17.45" customHeight="1"/>
  <cols>
    <col min="1" max="1" width="8" style="2" customWidth="1"/>
    <col min="2" max="2" width="6.5703125" style="2" customWidth="1"/>
    <col min="3" max="3" width="27.140625" customWidth="1"/>
    <col min="4" max="4" width="11.42578125" customWidth="1"/>
    <col min="5" max="5" width="10.28515625" customWidth="1"/>
    <col min="6" max="6" width="10.140625" customWidth="1"/>
    <col min="7" max="7" width="12.28515625" style="107" customWidth="1"/>
    <col min="8" max="8" width="11.85546875" customWidth="1"/>
    <col min="9" max="10" width="7.85546875" style="21" customWidth="1"/>
    <col min="11" max="11" width="28.7109375" customWidth="1"/>
    <col min="12" max="12" width="26.7109375" customWidth="1"/>
    <col min="13" max="13" width="8.42578125" customWidth="1"/>
    <col min="14" max="14" width="12.7109375" customWidth="1"/>
    <col min="15" max="15" width="11.7109375" style="107" customWidth="1"/>
    <col min="16" max="16" width="10" customWidth="1"/>
  </cols>
  <sheetData>
    <row r="1" spans="1:17" ht="18" customHeight="1">
      <c r="A1" s="866" t="s">
        <v>2598</v>
      </c>
      <c r="B1" s="866"/>
      <c r="C1" s="866"/>
      <c r="D1" s="866"/>
      <c r="E1" s="866"/>
      <c r="F1" s="866"/>
      <c r="G1" s="866"/>
      <c r="H1" s="866"/>
      <c r="I1" s="866" t="s">
        <v>2599</v>
      </c>
      <c r="J1" s="866"/>
      <c r="K1" s="866"/>
      <c r="L1" s="866"/>
      <c r="M1" s="866"/>
      <c r="N1" s="866"/>
      <c r="O1" s="866"/>
      <c r="P1" s="866"/>
    </row>
    <row r="2" spans="1:17" ht="15.6" customHeight="1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3457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70" t="s">
        <v>29</v>
      </c>
      <c r="B3" s="870"/>
      <c r="C3" s="870"/>
      <c r="D3" s="870"/>
      <c r="E3" s="870"/>
      <c r="F3" s="870"/>
      <c r="G3" s="871" t="s">
        <v>30</v>
      </c>
      <c r="H3" s="871"/>
      <c r="I3" s="867" t="s">
        <v>2165</v>
      </c>
      <c r="J3" s="867"/>
      <c r="K3" s="867"/>
      <c r="L3" s="867"/>
      <c r="M3" s="867"/>
      <c r="N3" s="867"/>
      <c r="O3" s="851" t="s">
        <v>30</v>
      </c>
      <c r="P3" s="851"/>
    </row>
    <row r="4" spans="1:17" ht="49.5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3084</v>
      </c>
      <c r="O4" s="112" t="s">
        <v>3087</v>
      </c>
      <c r="P4" s="112" t="s">
        <v>2771</v>
      </c>
    </row>
    <row r="5" spans="1:17" ht="24">
      <c r="A5" s="41" t="s">
        <v>1337</v>
      </c>
      <c r="B5" s="41"/>
      <c r="C5" s="224" t="s">
        <v>1410</v>
      </c>
      <c r="D5" s="224"/>
      <c r="E5" s="224"/>
      <c r="F5" s="224"/>
      <c r="G5" s="224"/>
      <c r="H5" s="191"/>
      <c r="I5" s="196" t="s">
        <v>1354</v>
      </c>
      <c r="J5" s="196"/>
      <c r="K5" s="196" t="s">
        <v>1355</v>
      </c>
      <c r="L5" s="196"/>
      <c r="M5" s="196"/>
      <c r="N5" s="196"/>
      <c r="O5" s="196"/>
      <c r="P5" s="196"/>
    </row>
    <row r="6" spans="1:17" ht="24">
      <c r="A6" s="122" t="s">
        <v>1338</v>
      </c>
      <c r="B6" s="122" t="s">
        <v>3035</v>
      </c>
      <c r="C6" s="129" t="s">
        <v>1339</v>
      </c>
      <c r="D6" s="122" t="s">
        <v>3036</v>
      </c>
      <c r="E6" s="134">
        <v>4800000</v>
      </c>
      <c r="F6" s="235">
        <v>265500</v>
      </c>
      <c r="G6" s="134">
        <v>300000</v>
      </c>
      <c r="H6" s="134">
        <v>300000</v>
      </c>
      <c r="I6" s="205" t="s">
        <v>1356</v>
      </c>
      <c r="J6" s="122" t="s">
        <v>2815</v>
      </c>
      <c r="K6" s="192" t="s">
        <v>32</v>
      </c>
      <c r="L6" s="122" t="s">
        <v>2853</v>
      </c>
      <c r="M6" s="134">
        <v>0</v>
      </c>
      <c r="N6" s="235">
        <v>0</v>
      </c>
      <c r="O6" s="127">
        <v>0</v>
      </c>
      <c r="P6" s="127">
        <v>0</v>
      </c>
      <c r="Q6" t="s">
        <v>3278</v>
      </c>
    </row>
    <row r="7" spans="1:17" ht="24">
      <c r="A7" s="122" t="s">
        <v>1340</v>
      </c>
      <c r="B7" s="122" t="s">
        <v>3035</v>
      </c>
      <c r="C7" s="129" t="s">
        <v>1341</v>
      </c>
      <c r="D7" s="122" t="s">
        <v>3036</v>
      </c>
      <c r="E7" s="134">
        <v>4800000</v>
      </c>
      <c r="F7" s="235">
        <v>477750</v>
      </c>
      <c r="G7" s="134">
        <v>600000</v>
      </c>
      <c r="H7" s="134">
        <v>500000</v>
      </c>
      <c r="I7" s="205" t="s">
        <v>1357</v>
      </c>
      <c r="J7" s="122" t="s">
        <v>2817</v>
      </c>
      <c r="K7" s="192" t="s">
        <v>36</v>
      </c>
      <c r="L7" s="122" t="s">
        <v>2855</v>
      </c>
      <c r="M7" s="134">
        <v>0</v>
      </c>
      <c r="N7" s="235">
        <v>0</v>
      </c>
      <c r="O7" s="127">
        <v>0</v>
      </c>
      <c r="P7" s="127">
        <v>0</v>
      </c>
      <c r="Q7" t="s">
        <v>3278</v>
      </c>
    </row>
    <row r="8" spans="1:17" ht="15">
      <c r="A8" s="122" t="s">
        <v>1342</v>
      </c>
      <c r="B8" s="122" t="s">
        <v>3035</v>
      </c>
      <c r="C8" s="129" t="s">
        <v>1343</v>
      </c>
      <c r="D8" s="122" t="s">
        <v>3036</v>
      </c>
      <c r="E8" s="134">
        <v>40000</v>
      </c>
      <c r="F8" s="235">
        <v>25000</v>
      </c>
      <c r="G8" s="134">
        <v>40000</v>
      </c>
      <c r="H8" s="134">
        <v>40000</v>
      </c>
      <c r="I8" s="112" t="s">
        <v>43</v>
      </c>
      <c r="J8" s="112"/>
      <c r="K8" s="193" t="s">
        <v>44</v>
      </c>
      <c r="L8" s="193"/>
      <c r="M8" s="211">
        <f>SUM(M6:M7)</f>
        <v>0</v>
      </c>
      <c r="N8" s="239">
        <f>SUM(N6:N7)</f>
        <v>0</v>
      </c>
      <c r="O8" s="239">
        <f>SUM(O6:O7)</f>
        <v>0</v>
      </c>
      <c r="P8" s="239">
        <f>SUM(P6:P7)</f>
        <v>0</v>
      </c>
    </row>
    <row r="9" spans="1:17" ht="15">
      <c r="A9" s="156" t="s">
        <v>1344</v>
      </c>
      <c r="B9" s="122" t="s">
        <v>3035</v>
      </c>
      <c r="C9" s="93" t="s">
        <v>1345</v>
      </c>
      <c r="D9" s="122" t="s">
        <v>3036</v>
      </c>
      <c r="E9" s="134">
        <v>0</v>
      </c>
      <c r="F9" s="118">
        <v>0</v>
      </c>
      <c r="G9" s="134">
        <v>0</v>
      </c>
      <c r="H9" s="134">
        <v>0</v>
      </c>
      <c r="I9" s="192"/>
      <c r="J9" s="192"/>
      <c r="K9" s="114" t="s">
        <v>792</v>
      </c>
      <c r="L9" s="114"/>
      <c r="M9" s="138"/>
      <c r="N9" s="235"/>
      <c r="O9" s="235"/>
      <c r="P9" s="235"/>
    </row>
    <row r="10" spans="1:17" ht="15">
      <c r="A10" s="122" t="s">
        <v>1346</v>
      </c>
      <c r="B10" s="122" t="s">
        <v>3035</v>
      </c>
      <c r="C10" s="93" t="s">
        <v>1347</v>
      </c>
      <c r="D10" s="122" t="s">
        <v>3036</v>
      </c>
      <c r="E10" s="134">
        <v>1500000</v>
      </c>
      <c r="F10" s="118">
        <v>1244850</v>
      </c>
      <c r="G10" s="134">
        <v>1500000</v>
      </c>
      <c r="H10" s="134">
        <v>1500000</v>
      </c>
      <c r="I10" s="192" t="s">
        <v>1358</v>
      </c>
      <c r="J10" s="122" t="s">
        <v>3037</v>
      </c>
      <c r="K10" s="192" t="s">
        <v>46</v>
      </c>
      <c r="L10" s="122" t="s">
        <v>3038</v>
      </c>
      <c r="M10" s="235">
        <v>6500000</v>
      </c>
      <c r="N10" s="235">
        <v>4511266</v>
      </c>
      <c r="O10" s="127">
        <v>6500000</v>
      </c>
      <c r="P10" s="127">
        <v>7500000</v>
      </c>
      <c r="Q10" t="s">
        <v>3279</v>
      </c>
    </row>
    <row r="11" spans="1:17" ht="24">
      <c r="A11" s="153" t="s">
        <v>1348</v>
      </c>
      <c r="B11" s="122" t="s">
        <v>3035</v>
      </c>
      <c r="C11" s="154" t="s">
        <v>2498</v>
      </c>
      <c r="D11" s="122" t="s">
        <v>3036</v>
      </c>
      <c r="E11" s="134">
        <v>2290000</v>
      </c>
      <c r="F11" s="123">
        <v>0</v>
      </c>
      <c r="G11" s="134">
        <v>100000</v>
      </c>
      <c r="H11" s="134">
        <v>0</v>
      </c>
      <c r="I11" s="192" t="s">
        <v>2686</v>
      </c>
      <c r="J11" s="122" t="s">
        <v>3053</v>
      </c>
      <c r="K11" s="192" t="s">
        <v>110</v>
      </c>
      <c r="L11" s="122" t="s">
        <v>3054</v>
      </c>
      <c r="M11" s="134">
        <v>3520000</v>
      </c>
      <c r="N11" s="235">
        <v>0</v>
      </c>
      <c r="O11" s="127">
        <v>0</v>
      </c>
      <c r="P11" s="127">
        <v>3900000</v>
      </c>
      <c r="Q11" t="s">
        <v>3279</v>
      </c>
    </row>
    <row r="12" spans="1:17" ht="36">
      <c r="A12" s="153" t="s">
        <v>1349</v>
      </c>
      <c r="B12" s="122" t="s">
        <v>3035</v>
      </c>
      <c r="C12" s="154" t="s">
        <v>2499</v>
      </c>
      <c r="D12" s="122" t="s">
        <v>3036</v>
      </c>
      <c r="E12" s="134">
        <v>740000</v>
      </c>
      <c r="F12" s="123">
        <v>0</v>
      </c>
      <c r="G12" s="134">
        <v>100000</v>
      </c>
      <c r="H12" s="134">
        <v>0</v>
      </c>
      <c r="I12" s="192" t="s">
        <v>1359</v>
      </c>
      <c r="J12" s="122" t="s">
        <v>2823</v>
      </c>
      <c r="K12" s="192" t="s">
        <v>50</v>
      </c>
      <c r="L12" s="122" t="s">
        <v>2859</v>
      </c>
      <c r="M12" s="123">
        <v>200000</v>
      </c>
      <c r="N12" s="123">
        <v>3811</v>
      </c>
      <c r="O12" s="127">
        <v>10000</v>
      </c>
      <c r="P12" s="127">
        <v>20000</v>
      </c>
      <c r="Q12" t="s">
        <v>3279</v>
      </c>
    </row>
    <row r="13" spans="1:17" ht="24">
      <c r="A13" s="122" t="s">
        <v>1350</v>
      </c>
      <c r="B13" s="122" t="s">
        <v>3035</v>
      </c>
      <c r="C13" s="154" t="s">
        <v>2500</v>
      </c>
      <c r="D13" s="122" t="s">
        <v>3036</v>
      </c>
      <c r="E13" s="134">
        <v>210000</v>
      </c>
      <c r="F13" s="123">
        <v>0</v>
      </c>
      <c r="G13" s="134">
        <v>100000</v>
      </c>
      <c r="H13" s="134">
        <v>0</v>
      </c>
      <c r="I13" s="192" t="s">
        <v>1360</v>
      </c>
      <c r="J13" s="122" t="s">
        <v>2826</v>
      </c>
      <c r="K13" s="192" t="s">
        <v>1210</v>
      </c>
      <c r="L13" s="122" t="s">
        <v>2862</v>
      </c>
      <c r="M13" s="134">
        <v>50000</v>
      </c>
      <c r="N13" s="235">
        <v>4175</v>
      </c>
      <c r="O13" s="127">
        <v>10000</v>
      </c>
      <c r="P13" s="127">
        <v>20000</v>
      </c>
      <c r="Q13" t="s">
        <v>3279</v>
      </c>
    </row>
    <row r="14" spans="1:17" ht="36">
      <c r="A14" s="157" t="s">
        <v>1351</v>
      </c>
      <c r="B14" s="122" t="s">
        <v>3035</v>
      </c>
      <c r="C14" s="158" t="s">
        <v>2517</v>
      </c>
      <c r="D14" s="122" t="s">
        <v>3036</v>
      </c>
      <c r="E14" s="134">
        <v>0</v>
      </c>
      <c r="F14" s="123">
        <v>0</v>
      </c>
      <c r="G14" s="134">
        <v>0</v>
      </c>
      <c r="H14" s="134">
        <v>0</v>
      </c>
      <c r="I14" s="192" t="s">
        <v>1361</v>
      </c>
      <c r="J14" s="122" t="s">
        <v>2828</v>
      </c>
      <c r="K14" s="192" t="s">
        <v>60</v>
      </c>
      <c r="L14" s="122" t="s">
        <v>2864</v>
      </c>
      <c r="M14" s="134">
        <v>30000</v>
      </c>
      <c r="N14" s="235">
        <v>0</v>
      </c>
      <c r="O14" s="127">
        <v>10000</v>
      </c>
      <c r="P14" s="127">
        <v>10000</v>
      </c>
      <c r="Q14" t="s">
        <v>3279</v>
      </c>
    </row>
    <row r="15" spans="1:17" ht="24">
      <c r="A15" s="153" t="s">
        <v>1352</v>
      </c>
      <c r="B15" s="122" t="s">
        <v>3035</v>
      </c>
      <c r="C15" s="154" t="s">
        <v>2516</v>
      </c>
      <c r="D15" s="122" t="s">
        <v>3036</v>
      </c>
      <c r="E15" s="134">
        <v>0</v>
      </c>
      <c r="F15" s="123">
        <v>0</v>
      </c>
      <c r="G15" s="134">
        <v>0</v>
      </c>
      <c r="H15" s="134">
        <v>0</v>
      </c>
      <c r="I15" s="192" t="s">
        <v>1362</v>
      </c>
      <c r="J15" s="122" t="s">
        <v>2831</v>
      </c>
      <c r="K15" s="192" t="s">
        <v>66</v>
      </c>
      <c r="L15" s="122" t="s">
        <v>2867</v>
      </c>
      <c r="M15" s="134">
        <v>50000</v>
      </c>
      <c r="N15" s="235">
        <v>0</v>
      </c>
      <c r="O15" s="127">
        <v>10000</v>
      </c>
      <c r="P15" s="127">
        <v>10000</v>
      </c>
      <c r="Q15" t="s">
        <v>3279</v>
      </c>
    </row>
    <row r="16" spans="1:17" ht="24">
      <c r="A16" s="153" t="s">
        <v>2501</v>
      </c>
      <c r="B16" s="122" t="s">
        <v>3240</v>
      </c>
      <c r="C16" s="154" t="s">
        <v>2502</v>
      </c>
      <c r="D16" s="695" t="s">
        <v>3441</v>
      </c>
      <c r="E16" s="134">
        <v>0</v>
      </c>
      <c r="F16" s="123">
        <v>0</v>
      </c>
      <c r="G16" s="134">
        <v>0</v>
      </c>
      <c r="H16" s="134">
        <v>0</v>
      </c>
      <c r="I16" s="192" t="s">
        <v>1363</v>
      </c>
      <c r="J16" s="122" t="s">
        <v>2836</v>
      </c>
      <c r="K16" s="192" t="s">
        <v>76</v>
      </c>
      <c r="L16" s="122" t="s">
        <v>2871</v>
      </c>
      <c r="M16" s="134">
        <v>0</v>
      </c>
      <c r="N16" s="235">
        <v>0</v>
      </c>
      <c r="O16" s="127">
        <v>0</v>
      </c>
      <c r="P16" s="127">
        <v>0</v>
      </c>
      <c r="Q16" t="s">
        <v>3279</v>
      </c>
    </row>
    <row r="17" spans="1:17" ht="36">
      <c r="A17" s="153" t="s">
        <v>1353</v>
      </c>
      <c r="B17" s="122" t="s">
        <v>3024</v>
      </c>
      <c r="C17" s="154" t="s">
        <v>1193</v>
      </c>
      <c r="D17" s="122" t="s">
        <v>1193</v>
      </c>
      <c r="E17" s="134">
        <v>0</v>
      </c>
      <c r="F17" s="123">
        <v>25000</v>
      </c>
      <c r="G17" s="134">
        <v>50000</v>
      </c>
      <c r="H17" s="134">
        <v>0</v>
      </c>
      <c r="I17" s="192" t="s">
        <v>1364</v>
      </c>
      <c r="J17" s="122" t="s">
        <v>2838</v>
      </c>
      <c r="K17" s="192" t="s">
        <v>81</v>
      </c>
      <c r="L17" s="122" t="s">
        <v>2872</v>
      </c>
      <c r="M17" s="134">
        <v>50000</v>
      </c>
      <c r="N17" s="235">
        <v>0</v>
      </c>
      <c r="O17" s="127">
        <v>10000</v>
      </c>
      <c r="P17" s="127">
        <v>50000</v>
      </c>
      <c r="Q17" t="s">
        <v>3279</v>
      </c>
    </row>
    <row r="18" spans="1:17" ht="24">
      <c r="A18" s="153" t="s">
        <v>3093</v>
      </c>
      <c r="B18" s="153" t="s">
        <v>3093</v>
      </c>
      <c r="C18" s="154" t="s">
        <v>3081</v>
      </c>
      <c r="D18" s="154" t="s">
        <v>3081</v>
      </c>
      <c r="E18" s="134">
        <v>0</v>
      </c>
      <c r="F18" s="123">
        <v>3222700</v>
      </c>
      <c r="G18" s="134">
        <v>3500000</v>
      </c>
      <c r="H18" s="134">
        <v>3500000</v>
      </c>
      <c r="I18" s="192" t="s">
        <v>1365</v>
      </c>
      <c r="J18" s="122" t="s">
        <v>3039</v>
      </c>
      <c r="K18" s="192" t="s">
        <v>2725</v>
      </c>
      <c r="L18" s="122" t="s">
        <v>3040</v>
      </c>
      <c r="M18" s="134">
        <v>0</v>
      </c>
      <c r="N18" s="235">
        <v>20620</v>
      </c>
      <c r="O18" s="127">
        <v>30000</v>
      </c>
      <c r="P18" s="127">
        <v>300000</v>
      </c>
      <c r="Q18" t="s">
        <v>3279</v>
      </c>
    </row>
    <row r="19" spans="1:17" ht="24">
      <c r="A19" s="159"/>
      <c r="B19" s="159"/>
      <c r="C19" s="118"/>
      <c r="D19" s="118"/>
      <c r="E19" s="235"/>
      <c r="F19" s="118"/>
      <c r="G19" s="126"/>
      <c r="H19" s="126"/>
      <c r="I19" s="192" t="s">
        <v>1366</v>
      </c>
      <c r="J19" s="122" t="s">
        <v>3042</v>
      </c>
      <c r="K19" s="192" t="s">
        <v>1367</v>
      </c>
      <c r="L19" s="122" t="s">
        <v>3043</v>
      </c>
      <c r="M19" s="134">
        <v>100000</v>
      </c>
      <c r="N19" s="235">
        <v>2799</v>
      </c>
      <c r="O19" s="127">
        <v>10000</v>
      </c>
      <c r="P19" s="127">
        <v>50000</v>
      </c>
      <c r="Q19" t="s">
        <v>3279</v>
      </c>
    </row>
    <row r="20" spans="1:17" ht="15">
      <c r="A20" s="238"/>
      <c r="B20" s="238"/>
      <c r="C20" s="129"/>
      <c r="D20" s="129"/>
      <c r="E20" s="235"/>
      <c r="F20" s="123"/>
      <c r="G20" s="126"/>
      <c r="H20" s="123"/>
      <c r="I20" s="192" t="s">
        <v>1368</v>
      </c>
      <c r="J20" s="122" t="s">
        <v>2924</v>
      </c>
      <c r="K20" s="192" t="s">
        <v>180</v>
      </c>
      <c r="L20" s="122" t="s">
        <v>180</v>
      </c>
      <c r="M20" s="134">
        <v>50000</v>
      </c>
      <c r="N20" s="235">
        <v>0</v>
      </c>
      <c r="O20" s="127">
        <v>10000</v>
      </c>
      <c r="P20" s="127">
        <v>10000</v>
      </c>
      <c r="Q20" t="s">
        <v>3279</v>
      </c>
    </row>
    <row r="21" spans="1:17" ht="24">
      <c r="A21" s="238"/>
      <c r="B21" s="238"/>
      <c r="C21" s="129"/>
      <c r="D21" s="129"/>
      <c r="E21" s="235"/>
      <c r="F21" s="123"/>
      <c r="G21" s="126"/>
      <c r="H21" s="123"/>
      <c r="I21" s="192" t="s">
        <v>1369</v>
      </c>
      <c r="J21" s="122" t="s">
        <v>3044</v>
      </c>
      <c r="K21" s="192" t="s">
        <v>94</v>
      </c>
      <c r="L21" s="122" t="s">
        <v>3045</v>
      </c>
      <c r="M21" s="134">
        <v>50000</v>
      </c>
      <c r="N21" s="235">
        <v>0</v>
      </c>
      <c r="O21" s="127">
        <v>10000</v>
      </c>
      <c r="P21" s="127">
        <v>10000</v>
      </c>
      <c r="Q21" t="s">
        <v>3279</v>
      </c>
    </row>
    <row r="22" spans="1:17" ht="24">
      <c r="A22" s="160"/>
      <c r="B22" s="160"/>
      <c r="C22" s="32"/>
      <c r="D22" s="32"/>
      <c r="E22" s="235"/>
      <c r="F22" s="32"/>
      <c r="G22" s="363"/>
      <c r="H22" s="32"/>
      <c r="I22" s="192" t="s">
        <v>2760</v>
      </c>
      <c r="J22" s="122" t="s">
        <v>2927</v>
      </c>
      <c r="K22" s="192" t="s">
        <v>2708</v>
      </c>
      <c r="L22" s="122" t="s">
        <v>3225</v>
      </c>
      <c r="M22" s="134">
        <v>1120000</v>
      </c>
      <c r="N22" s="235">
        <v>0</v>
      </c>
      <c r="O22" s="127">
        <v>10000</v>
      </c>
      <c r="P22" s="127">
        <v>0</v>
      </c>
      <c r="Q22" t="s">
        <v>3279</v>
      </c>
    </row>
    <row r="23" spans="1:17" ht="24">
      <c r="A23" s="187"/>
      <c r="B23" s="187"/>
      <c r="C23" s="154"/>
      <c r="D23" s="154"/>
      <c r="E23" s="235"/>
      <c r="F23" s="93"/>
      <c r="G23" s="338"/>
      <c r="H23" s="93"/>
      <c r="I23" s="192" t="s">
        <v>1370</v>
      </c>
      <c r="J23" s="122" t="s">
        <v>2850</v>
      </c>
      <c r="K23" s="192" t="s">
        <v>860</v>
      </c>
      <c r="L23" s="122" t="s">
        <v>2879</v>
      </c>
      <c r="M23" s="134">
        <v>50000</v>
      </c>
      <c r="N23" s="235">
        <v>0</v>
      </c>
      <c r="O23" s="127">
        <v>10000</v>
      </c>
      <c r="P23" s="127">
        <v>10000</v>
      </c>
      <c r="Q23" t="s">
        <v>3279</v>
      </c>
    </row>
    <row r="24" spans="1:17" ht="15">
      <c r="A24" s="187"/>
      <c r="B24" s="187"/>
      <c r="C24" s="154"/>
      <c r="D24" s="154"/>
      <c r="E24" s="235"/>
      <c r="F24" s="93"/>
      <c r="G24" s="126"/>
      <c r="H24" s="93"/>
      <c r="I24" s="192" t="s">
        <v>1371</v>
      </c>
      <c r="J24" s="122" t="s">
        <v>3029</v>
      </c>
      <c r="K24" s="192" t="s">
        <v>861</v>
      </c>
      <c r="L24" s="122" t="s">
        <v>861</v>
      </c>
      <c r="M24" s="134">
        <v>0</v>
      </c>
      <c r="N24" s="235">
        <v>0</v>
      </c>
      <c r="O24" s="127">
        <v>0</v>
      </c>
      <c r="P24" s="127">
        <v>50000</v>
      </c>
      <c r="Q24" t="s">
        <v>3279</v>
      </c>
    </row>
    <row r="25" spans="1:17" ht="24">
      <c r="A25" s="160"/>
      <c r="B25" s="160"/>
      <c r="C25" s="32"/>
      <c r="D25" s="32"/>
      <c r="E25" s="235"/>
      <c r="F25" s="32"/>
      <c r="G25" s="126"/>
      <c r="H25" s="32"/>
      <c r="I25" s="192" t="s">
        <v>1372</v>
      </c>
      <c r="J25" s="122" t="s">
        <v>2845</v>
      </c>
      <c r="K25" s="192" t="s">
        <v>862</v>
      </c>
      <c r="L25" s="122" t="s">
        <v>2877</v>
      </c>
      <c r="M25" s="235">
        <v>150000</v>
      </c>
      <c r="N25" s="235">
        <v>0</v>
      </c>
      <c r="O25" s="127">
        <v>10000</v>
      </c>
      <c r="P25" s="127">
        <v>20000</v>
      </c>
      <c r="Q25" t="s">
        <v>3279</v>
      </c>
    </row>
    <row r="26" spans="1:17" ht="15">
      <c r="A26" s="160"/>
      <c r="B26" s="160"/>
      <c r="C26" s="32"/>
      <c r="D26" s="32"/>
      <c r="E26" s="235"/>
      <c r="F26" s="32"/>
      <c r="G26" s="363"/>
      <c r="H26" s="32"/>
      <c r="I26" s="114"/>
      <c r="J26" s="114"/>
      <c r="K26" s="114"/>
      <c r="L26" s="114"/>
      <c r="M26" s="134"/>
      <c r="N26" s="235"/>
      <c r="O26" s="126"/>
      <c r="P26" s="141"/>
    </row>
    <row r="27" spans="1:17" ht="15">
      <c r="A27" s="160"/>
      <c r="B27" s="160"/>
      <c r="C27" s="130"/>
      <c r="D27" s="130"/>
      <c r="E27" s="235"/>
      <c r="F27" s="130"/>
      <c r="G27" s="130"/>
      <c r="H27" s="32"/>
      <c r="I27" s="112" t="s">
        <v>111</v>
      </c>
      <c r="J27" s="112"/>
      <c r="K27" s="193" t="s">
        <v>112</v>
      </c>
      <c r="L27" s="193"/>
      <c r="M27" s="211">
        <f>SUM(M10:M25)</f>
        <v>11920000</v>
      </c>
      <c r="N27" s="211">
        <f t="shared" ref="N27:P27" si="0">SUM(N10:N25)</f>
        <v>4542671</v>
      </c>
      <c r="O27" s="211">
        <f t="shared" si="0"/>
        <v>6640000</v>
      </c>
      <c r="P27" s="211">
        <f t="shared" si="0"/>
        <v>11960000</v>
      </c>
    </row>
    <row r="28" spans="1:17" ht="15">
      <c r="A28" s="160"/>
      <c r="B28" s="160"/>
      <c r="C28" s="32"/>
      <c r="D28" s="32"/>
      <c r="E28" s="235"/>
      <c r="F28" s="32"/>
      <c r="G28" s="363"/>
      <c r="H28" s="32"/>
      <c r="I28" s="201"/>
      <c r="J28" s="201"/>
      <c r="K28" s="32"/>
      <c r="L28" s="32"/>
      <c r="M28" s="271"/>
      <c r="N28" s="235"/>
      <c r="O28" s="235"/>
      <c r="P28" s="235"/>
    </row>
    <row r="29" spans="1:17" ht="15">
      <c r="A29" s="160"/>
      <c r="B29" s="160"/>
      <c r="C29" s="32"/>
      <c r="D29" s="32"/>
      <c r="E29" s="235"/>
      <c r="F29" s="32"/>
      <c r="G29" s="363"/>
      <c r="H29" s="32"/>
      <c r="I29" s="201"/>
      <c r="J29" s="201"/>
      <c r="K29" s="32"/>
      <c r="L29" s="32"/>
      <c r="M29" s="271"/>
      <c r="N29" s="235"/>
      <c r="O29" s="235"/>
      <c r="P29" s="235"/>
    </row>
    <row r="30" spans="1:17" ht="15">
      <c r="A30" s="160"/>
      <c r="B30" s="160"/>
      <c r="C30" s="32"/>
      <c r="D30" s="32"/>
      <c r="E30" s="235"/>
      <c r="F30" s="32"/>
      <c r="G30" s="363"/>
      <c r="H30" s="32"/>
      <c r="I30" s="192"/>
      <c r="J30" s="192"/>
      <c r="K30" s="192"/>
      <c r="L30" s="192"/>
      <c r="M30" s="134"/>
      <c r="N30" s="235"/>
      <c r="O30" s="235"/>
      <c r="P30" s="235"/>
    </row>
    <row r="31" spans="1:17" ht="15">
      <c r="A31" s="160"/>
      <c r="B31" s="160"/>
      <c r="C31" s="32"/>
      <c r="D31" s="32"/>
      <c r="E31" s="235"/>
      <c r="F31" s="130"/>
      <c r="G31" s="130"/>
      <c r="H31" s="131"/>
      <c r="I31" s="156"/>
      <c r="J31" s="156"/>
      <c r="K31" s="32"/>
      <c r="L31" s="32"/>
      <c r="M31" s="271"/>
      <c r="N31" s="235"/>
      <c r="O31" s="235"/>
      <c r="P31" s="235"/>
    </row>
    <row r="32" spans="1:17" ht="15">
      <c r="A32" s="160"/>
      <c r="B32" s="160"/>
      <c r="C32" s="32"/>
      <c r="D32" s="32"/>
      <c r="E32" s="235"/>
      <c r="F32" s="130"/>
      <c r="G32" s="130"/>
      <c r="H32" s="131"/>
      <c r="I32" s="156"/>
      <c r="J32" s="156"/>
      <c r="K32" s="32"/>
      <c r="L32" s="32"/>
      <c r="M32" s="271"/>
      <c r="N32" s="235"/>
      <c r="O32" s="235"/>
      <c r="P32" s="235"/>
    </row>
    <row r="33" spans="1:17" ht="15">
      <c r="A33" s="160"/>
      <c r="B33" s="160"/>
      <c r="C33" s="32"/>
      <c r="D33" s="32"/>
      <c r="E33" s="235"/>
      <c r="F33" s="32"/>
      <c r="G33" s="363"/>
      <c r="H33" s="32"/>
      <c r="I33" s="156"/>
      <c r="J33" s="156"/>
      <c r="K33" s="32"/>
      <c r="L33" s="32"/>
      <c r="M33" s="271"/>
      <c r="N33" s="235"/>
      <c r="O33" s="235"/>
      <c r="P33" s="235"/>
    </row>
    <row r="34" spans="1:17" ht="15">
      <c r="A34" s="160"/>
      <c r="B34" s="160"/>
      <c r="C34" s="32"/>
      <c r="D34" s="32"/>
      <c r="E34" s="235"/>
      <c r="F34" s="32"/>
      <c r="G34" s="363"/>
      <c r="H34" s="32"/>
      <c r="I34" s="166"/>
      <c r="J34" s="166"/>
      <c r="K34" s="106"/>
      <c r="L34" s="106"/>
      <c r="M34" s="330"/>
      <c r="N34" s="240"/>
      <c r="O34" s="240"/>
      <c r="P34" s="240"/>
    </row>
    <row r="35" spans="1:17" ht="15">
      <c r="A35" s="160"/>
      <c r="B35" s="160"/>
      <c r="C35" s="32"/>
      <c r="D35" s="32"/>
      <c r="E35" s="235"/>
      <c r="F35" s="32"/>
      <c r="G35" s="363"/>
      <c r="H35" s="32"/>
      <c r="I35" s="156"/>
      <c r="J35" s="156"/>
      <c r="K35" s="32"/>
      <c r="L35" s="32"/>
      <c r="M35" s="271"/>
      <c r="N35" s="32"/>
      <c r="O35" s="363"/>
      <c r="P35" s="32"/>
    </row>
    <row r="36" spans="1:17" ht="15">
      <c r="A36" s="160"/>
      <c r="B36" s="160"/>
      <c r="C36" s="32"/>
      <c r="D36" s="32"/>
      <c r="E36" s="235"/>
      <c r="F36" s="32"/>
      <c r="G36" s="363"/>
      <c r="H36" s="32"/>
      <c r="I36" s="166"/>
      <c r="J36" s="166"/>
      <c r="K36" s="41"/>
      <c r="L36" s="41"/>
      <c r="M36" s="272"/>
      <c r="N36" s="229"/>
      <c r="O36" s="131"/>
      <c r="P36" s="229"/>
    </row>
    <row r="37" spans="1:17" ht="17.45" customHeight="1">
      <c r="A37" s="160"/>
      <c r="B37" s="160"/>
      <c r="C37" s="32"/>
      <c r="D37" s="32"/>
      <c r="E37" s="235"/>
      <c r="F37" s="32"/>
      <c r="G37" s="363"/>
      <c r="H37" s="32"/>
      <c r="I37" s="201"/>
      <c r="J37" s="201"/>
      <c r="K37" s="32"/>
      <c r="L37" s="32"/>
      <c r="M37" s="271"/>
      <c r="N37" s="32"/>
      <c r="O37" s="363"/>
      <c r="P37" s="32"/>
    </row>
    <row r="38" spans="1:17" ht="17.45" customHeight="1">
      <c r="A38" s="160"/>
      <c r="B38" s="160"/>
      <c r="C38" s="32"/>
      <c r="D38" s="32"/>
      <c r="E38" s="235"/>
      <c r="F38" s="32"/>
      <c r="G38" s="363"/>
      <c r="H38" s="32"/>
      <c r="I38" s="156"/>
      <c r="J38" s="156"/>
      <c r="K38" s="122"/>
      <c r="L38" s="122"/>
      <c r="M38" s="222"/>
      <c r="N38" s="118"/>
      <c r="O38" s="126"/>
      <c r="P38" s="119"/>
    </row>
    <row r="39" spans="1:17" ht="17.45" customHeight="1">
      <c r="A39" s="160"/>
      <c r="B39" s="160"/>
      <c r="C39" s="32"/>
      <c r="D39" s="32"/>
      <c r="E39" s="235"/>
      <c r="F39" s="32"/>
      <c r="G39" s="363"/>
      <c r="H39" s="32"/>
      <c r="I39" s="156"/>
      <c r="J39" s="156"/>
      <c r="K39" s="122"/>
      <c r="L39" s="122"/>
      <c r="M39" s="222"/>
      <c r="N39" s="118"/>
      <c r="O39" s="126"/>
      <c r="P39" s="119"/>
    </row>
    <row r="40" spans="1:17" ht="17.45" customHeight="1">
      <c r="A40" s="160"/>
      <c r="B40" s="160"/>
      <c r="C40" s="32"/>
      <c r="D40" s="32"/>
      <c r="E40" s="235"/>
      <c r="F40" s="32"/>
      <c r="G40" s="363"/>
      <c r="H40" s="32"/>
      <c r="I40" s="156"/>
      <c r="J40" s="156"/>
      <c r="K40" s="122"/>
      <c r="L40" s="122"/>
      <c r="M40" s="222"/>
      <c r="N40" s="118"/>
      <c r="O40" s="126"/>
      <c r="P40" s="119"/>
    </row>
    <row r="41" spans="1:17" ht="7.9" customHeight="1">
      <c r="A41" s="160"/>
      <c r="B41" s="160"/>
      <c r="C41" s="32"/>
      <c r="D41" s="32"/>
      <c r="E41" s="235"/>
      <c r="F41" s="32"/>
      <c r="G41" s="363"/>
      <c r="H41" s="32"/>
      <c r="I41" s="156"/>
      <c r="J41" s="156"/>
      <c r="K41" s="122"/>
      <c r="L41" s="122"/>
      <c r="M41" s="222"/>
      <c r="N41" s="118"/>
      <c r="O41" s="126"/>
      <c r="P41" s="119"/>
    </row>
    <row r="42" spans="1:17" ht="17.45" customHeight="1">
      <c r="A42" s="160"/>
      <c r="B42" s="160"/>
      <c r="C42" s="32"/>
      <c r="D42" s="32"/>
      <c r="E42" s="235"/>
      <c r="F42" s="32"/>
      <c r="G42" s="363"/>
      <c r="H42" s="32"/>
      <c r="I42" s="166"/>
      <c r="J42" s="166"/>
      <c r="K42" s="41"/>
      <c r="L42" s="41"/>
      <c r="M42" s="272"/>
      <c r="N42" s="229"/>
      <c r="O42" s="131"/>
      <c r="P42" s="229"/>
    </row>
    <row r="43" spans="1:17" ht="17.45" customHeight="1">
      <c r="A43" s="210"/>
      <c r="B43" s="210"/>
      <c r="C43" s="255" t="s">
        <v>201</v>
      </c>
      <c r="D43" s="255"/>
      <c r="E43" s="239">
        <f>SUM(E6:E42)</f>
        <v>14380000</v>
      </c>
      <c r="F43" s="239">
        <f t="shared" ref="F43:H43" si="1">SUM(F6:F42)</f>
        <v>5260800</v>
      </c>
      <c r="G43" s="239">
        <f t="shared" si="1"/>
        <v>6290000</v>
      </c>
      <c r="H43" s="239">
        <f t="shared" si="1"/>
        <v>5840000</v>
      </c>
      <c r="I43" s="542" t="s">
        <v>2186</v>
      </c>
      <c r="J43" s="614"/>
      <c r="K43" s="193" t="s">
        <v>113</v>
      </c>
      <c r="L43" s="193"/>
      <c r="M43" s="211">
        <f>M8+M27</f>
        <v>11920000</v>
      </c>
      <c r="N43" s="211">
        <f t="shared" ref="N43:P43" si="2">N8+N27</f>
        <v>4542671</v>
      </c>
      <c r="O43" s="211">
        <f t="shared" si="2"/>
        <v>6640000</v>
      </c>
      <c r="P43" s="211">
        <f t="shared" si="2"/>
        <v>11960000</v>
      </c>
    </row>
    <row r="44" spans="1:17" ht="17.45" customHeight="1">
      <c r="A44" s="4"/>
      <c r="B44" s="4"/>
      <c r="C44" s="3"/>
      <c r="D44" s="3"/>
      <c r="E44" s="3"/>
      <c r="F44" s="3"/>
      <c r="G44" s="362"/>
      <c r="H44" s="3"/>
      <c r="I44" s="72"/>
      <c r="J44" s="72"/>
      <c r="K44" s="38"/>
      <c r="L44" s="38"/>
      <c r="M44" s="38"/>
      <c r="N44" s="257"/>
      <c r="O44" s="366"/>
      <c r="P44" s="258"/>
    </row>
    <row r="45" spans="1:17" s="3" customFormat="1" ht="17.45" customHeight="1">
      <c r="A45" s="4"/>
      <c r="B45" s="4"/>
      <c r="G45" s="362"/>
      <c r="I45" s="22"/>
      <c r="J45" s="22"/>
      <c r="O45" s="362"/>
      <c r="Q45" s="39"/>
    </row>
    <row r="46" spans="1:17" s="3" customFormat="1" ht="15">
      <c r="A46" s="4"/>
      <c r="B46" s="4"/>
      <c r="G46" s="362"/>
      <c r="I46" s="73"/>
      <c r="J46" s="73"/>
      <c r="K46" s="53"/>
      <c r="L46" s="53"/>
      <c r="M46" s="53"/>
      <c r="N46" s="53"/>
      <c r="O46" s="368"/>
      <c r="P46" s="53"/>
    </row>
    <row r="47" spans="1:17" s="3" customFormat="1" ht="15">
      <c r="A47" s="4"/>
      <c r="B47" s="4"/>
      <c r="G47" s="362"/>
      <c r="I47" s="73"/>
      <c r="J47" s="73"/>
      <c r="K47" s="49"/>
      <c r="L47" s="49"/>
      <c r="M47" s="49"/>
      <c r="N47" s="55"/>
      <c r="O47" s="45"/>
      <c r="P47" s="55"/>
    </row>
    <row r="48" spans="1:17" s="3" customFormat="1" ht="15">
      <c r="A48" s="4"/>
      <c r="B48" s="4"/>
      <c r="G48" s="362"/>
      <c r="I48" s="73"/>
      <c r="J48" s="73"/>
      <c r="K48" s="49"/>
      <c r="L48" s="49"/>
      <c r="M48" s="49"/>
      <c r="N48" s="55"/>
      <c r="O48" s="45"/>
      <c r="P48" s="55"/>
    </row>
    <row r="49" spans="1:16" s="3" customFormat="1" ht="15">
      <c r="A49" s="4"/>
      <c r="B49" s="4"/>
      <c r="G49" s="362"/>
      <c r="I49" s="74"/>
      <c r="J49" s="74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G50" s="362"/>
      <c r="I50" s="74"/>
      <c r="J50" s="74"/>
      <c r="K50" s="49"/>
      <c r="L50" s="49"/>
      <c r="M50" s="49"/>
      <c r="N50" s="55"/>
      <c r="O50" s="45"/>
      <c r="P50" s="55"/>
    </row>
    <row r="51" spans="1:16" s="3" customFormat="1" ht="15">
      <c r="A51" s="4"/>
      <c r="B51" s="4"/>
      <c r="G51" s="362"/>
      <c r="I51" s="74"/>
      <c r="J51" s="74"/>
      <c r="K51" s="49"/>
      <c r="L51" s="49"/>
      <c r="M51" s="49"/>
      <c r="N51" s="55"/>
      <c r="O51" s="45"/>
      <c r="P51" s="55"/>
    </row>
    <row r="52" spans="1:16" s="3" customFormat="1" ht="15">
      <c r="A52" s="4"/>
      <c r="B52" s="4"/>
      <c r="G52" s="362"/>
      <c r="I52" s="49"/>
      <c r="J52" s="49"/>
      <c r="K52" s="49"/>
      <c r="L52" s="49"/>
      <c r="M52" s="49"/>
      <c r="N52" s="55"/>
      <c r="O52" s="45"/>
      <c r="P52" s="57"/>
    </row>
    <row r="53" spans="1:16" s="3" customFormat="1" ht="15">
      <c r="A53" s="4"/>
      <c r="B53" s="4"/>
      <c r="G53" s="362"/>
      <c r="I53" s="49"/>
      <c r="J53" s="49"/>
      <c r="K53" s="18"/>
      <c r="L53" s="18"/>
      <c r="M53" s="18"/>
      <c r="N53" s="44"/>
      <c r="O53" s="367"/>
      <c r="P53" s="44"/>
    </row>
    <row r="54" spans="1:16" s="3" customFormat="1" ht="15">
      <c r="A54" s="4"/>
      <c r="B54" s="4"/>
      <c r="G54" s="362"/>
      <c r="I54" s="49"/>
      <c r="J54" s="49"/>
      <c r="K54" s="18"/>
      <c r="L54" s="18"/>
      <c r="M54" s="18"/>
      <c r="N54" s="44"/>
      <c r="O54" s="367"/>
      <c r="P54" s="44"/>
    </row>
    <row r="55" spans="1:16" s="3" customFormat="1" ht="15">
      <c r="A55" s="4"/>
      <c r="B55" s="4"/>
      <c r="G55" s="362"/>
      <c r="H55" s="39"/>
      <c r="I55" s="74"/>
      <c r="J55" s="74"/>
      <c r="K55" s="18"/>
      <c r="L55" s="18"/>
      <c r="M55" s="18"/>
      <c r="N55" s="44"/>
      <c r="O55" s="367"/>
      <c r="P55" s="44"/>
    </row>
    <row r="56" spans="1:16" s="3" customFormat="1" ht="15">
      <c r="A56" s="4"/>
      <c r="B56" s="4"/>
      <c r="G56" s="362"/>
      <c r="I56" s="74"/>
      <c r="J56" s="74"/>
      <c r="K56" s="84"/>
      <c r="L56" s="84"/>
      <c r="M56" s="84"/>
      <c r="N56" s="58"/>
      <c r="O56" s="58"/>
      <c r="P56" s="58"/>
    </row>
    <row r="57" spans="1:16" s="3" customFormat="1" ht="15">
      <c r="A57" s="4"/>
      <c r="B57" s="4"/>
      <c r="G57" s="362"/>
      <c r="I57" s="22"/>
      <c r="J57" s="22"/>
      <c r="K57" s="84"/>
      <c r="L57" s="84"/>
      <c r="M57" s="84"/>
      <c r="N57" s="58"/>
      <c r="O57" s="58"/>
      <c r="P57" s="58"/>
    </row>
    <row r="58" spans="1:16" s="3" customFormat="1" ht="15">
      <c r="A58" s="4"/>
      <c r="B58" s="4"/>
      <c r="G58" s="362"/>
      <c r="I58" s="22"/>
      <c r="J58" s="22"/>
      <c r="O58" s="362"/>
    </row>
    <row r="59" spans="1:16" s="3" customFormat="1" ht="15">
      <c r="A59" s="4"/>
      <c r="B59" s="4"/>
      <c r="G59" s="362"/>
      <c r="I59" s="22"/>
      <c r="J59" s="22"/>
      <c r="O59" s="362"/>
    </row>
    <row r="60" spans="1:16" s="3" customFormat="1" ht="15">
      <c r="A60" s="4"/>
      <c r="B60" s="4"/>
      <c r="G60" s="362"/>
      <c r="I60" s="22"/>
      <c r="J60" s="22"/>
      <c r="O60" s="362"/>
    </row>
    <row r="61" spans="1:16" s="3" customFormat="1" ht="15">
      <c r="A61" s="4"/>
      <c r="B61" s="4"/>
      <c r="G61" s="362"/>
      <c r="I61" s="22"/>
      <c r="J61" s="22"/>
      <c r="O61" s="362"/>
    </row>
    <row r="62" spans="1:16" s="3" customFormat="1" ht="15">
      <c r="A62" s="4"/>
      <c r="B62" s="4"/>
      <c r="G62" s="362"/>
      <c r="I62" s="22"/>
      <c r="J62" s="22"/>
      <c r="O62" s="362"/>
    </row>
    <row r="63" spans="1:16" s="3" customFormat="1" ht="15">
      <c r="A63" s="4"/>
      <c r="B63" s="4"/>
      <c r="G63" s="362"/>
      <c r="I63" s="22"/>
      <c r="J63" s="22"/>
      <c r="O63" s="362"/>
    </row>
    <row r="64" spans="1:16" s="3" customFormat="1" ht="15">
      <c r="A64" s="4"/>
      <c r="B64" s="4"/>
      <c r="G64" s="362"/>
      <c r="I64" s="22"/>
      <c r="J64" s="22"/>
      <c r="O64" s="362"/>
    </row>
    <row r="65" spans="1:15" s="3" customFormat="1" ht="15">
      <c r="A65" s="4"/>
      <c r="B65" s="4"/>
      <c r="G65" s="362"/>
      <c r="I65" s="22"/>
      <c r="J65" s="22"/>
      <c r="O65" s="362"/>
    </row>
    <row r="66" spans="1:15" s="3" customFormat="1" ht="15">
      <c r="A66" s="4"/>
      <c r="B66" s="4"/>
      <c r="G66" s="362"/>
      <c r="I66" s="22"/>
      <c r="J66" s="22"/>
      <c r="O66" s="362"/>
    </row>
    <row r="67" spans="1:15" s="3" customFormat="1" ht="15">
      <c r="A67" s="4"/>
      <c r="B67" s="4"/>
      <c r="G67" s="362"/>
      <c r="I67" s="22"/>
      <c r="J67" s="22"/>
      <c r="O67" s="362"/>
    </row>
    <row r="68" spans="1:15" s="3" customFormat="1" ht="15">
      <c r="A68" s="4"/>
      <c r="B68" s="4"/>
      <c r="G68" s="362"/>
      <c r="I68" s="22"/>
      <c r="J68" s="22"/>
      <c r="O68" s="362"/>
    </row>
    <row r="69" spans="1:15" s="3" customFormat="1" ht="15">
      <c r="A69" s="4"/>
      <c r="B69" s="4"/>
      <c r="G69" s="362"/>
      <c r="I69" s="22"/>
      <c r="J69" s="22"/>
      <c r="O69" s="362"/>
    </row>
    <row r="70" spans="1:15" s="3" customFormat="1" ht="15">
      <c r="A70" s="4"/>
      <c r="B70" s="4"/>
      <c r="G70" s="362"/>
      <c r="I70" s="22"/>
      <c r="J70" s="22"/>
      <c r="O70" s="362"/>
    </row>
    <row r="71" spans="1:15" s="3" customFormat="1" ht="15">
      <c r="A71" s="4"/>
      <c r="B71" s="4"/>
      <c r="G71" s="362"/>
      <c r="I71" s="22"/>
      <c r="J71" s="22"/>
      <c r="O71" s="362"/>
    </row>
    <row r="72" spans="1:15" s="3" customFormat="1" ht="15">
      <c r="A72" s="4"/>
      <c r="B72" s="4"/>
      <c r="G72" s="362"/>
      <c r="I72" s="22"/>
      <c r="J72" s="22"/>
      <c r="O72" s="362"/>
    </row>
    <row r="73" spans="1:15" s="3" customFormat="1" ht="15">
      <c r="A73" s="4"/>
      <c r="B73" s="4"/>
      <c r="G73" s="362"/>
      <c r="I73" s="22"/>
      <c r="J73" s="22"/>
      <c r="O73" s="362"/>
    </row>
    <row r="74" spans="1:15" s="3" customFormat="1" ht="15">
      <c r="A74" s="4"/>
      <c r="B74" s="4"/>
      <c r="G74" s="362"/>
      <c r="I74" s="22"/>
      <c r="J74" s="22"/>
      <c r="O74" s="362"/>
    </row>
    <row r="75" spans="1:15" s="3" customFormat="1" ht="15">
      <c r="A75" s="4"/>
      <c r="B75" s="4"/>
      <c r="G75" s="362"/>
      <c r="I75" s="22"/>
      <c r="J75" s="22"/>
      <c r="O75" s="362"/>
    </row>
    <row r="76" spans="1:15" s="3" customFormat="1" ht="15">
      <c r="A76" s="4"/>
      <c r="B76" s="4"/>
      <c r="G76" s="362"/>
      <c r="I76" s="22"/>
      <c r="J76" s="22"/>
      <c r="O76" s="362"/>
    </row>
    <row r="77" spans="1:15" s="3" customFormat="1" ht="15">
      <c r="A77" s="4"/>
      <c r="B77" s="4"/>
      <c r="G77" s="362"/>
      <c r="I77" s="22"/>
      <c r="J77" s="22"/>
      <c r="O77" s="362"/>
    </row>
    <row r="78" spans="1:15" s="3" customFormat="1" ht="15">
      <c r="A78" s="4"/>
      <c r="B78" s="4"/>
      <c r="G78" s="362"/>
      <c r="I78" s="22"/>
      <c r="J78" s="22"/>
      <c r="O78" s="362"/>
    </row>
    <row r="79" spans="1:15" s="3" customFormat="1" ht="15">
      <c r="A79" s="4"/>
      <c r="B79" s="4"/>
      <c r="G79" s="362"/>
      <c r="I79" s="22"/>
      <c r="J79" s="22"/>
      <c r="O79" s="362"/>
    </row>
    <row r="80" spans="1:15" s="3" customFormat="1" ht="15">
      <c r="A80" s="4"/>
      <c r="B80" s="4"/>
      <c r="G80" s="362"/>
      <c r="I80" s="22"/>
      <c r="J80" s="22"/>
      <c r="O80" s="362"/>
    </row>
    <row r="81" spans="1:16" s="3" customFormat="1" ht="15">
      <c r="A81" s="4"/>
      <c r="B81" s="4"/>
      <c r="G81" s="362"/>
      <c r="I81" s="22"/>
      <c r="J81" s="22"/>
      <c r="O81" s="362"/>
    </row>
    <row r="82" spans="1:16" s="3" customFormat="1" ht="15">
      <c r="A82" s="4"/>
      <c r="B82" s="4"/>
      <c r="G82" s="362"/>
      <c r="I82" s="22"/>
      <c r="J82" s="22"/>
      <c r="O82" s="362"/>
    </row>
    <row r="83" spans="1:16" s="3" customFormat="1" ht="15">
      <c r="A83" s="4"/>
      <c r="B83" s="4"/>
      <c r="G83" s="362"/>
      <c r="I83" s="22"/>
      <c r="J83" s="22"/>
      <c r="O83" s="362"/>
    </row>
    <row r="84" spans="1:16" s="3" customFormat="1" ht="15">
      <c r="A84" s="4"/>
      <c r="B84" s="4"/>
      <c r="G84" s="362"/>
      <c r="I84" s="22"/>
      <c r="J84" s="22"/>
      <c r="O84" s="362"/>
    </row>
    <row r="85" spans="1:16" s="3" customFormat="1" ht="15">
      <c r="A85" s="4"/>
      <c r="B85" s="4"/>
      <c r="G85" s="362"/>
      <c r="I85" s="22"/>
      <c r="J85" s="22"/>
      <c r="O85" s="362"/>
    </row>
    <row r="86" spans="1:16" s="3" customFormat="1" ht="15">
      <c r="A86" s="4"/>
      <c r="B86" s="4"/>
      <c r="G86" s="362"/>
      <c r="I86" s="22"/>
      <c r="J86" s="22"/>
      <c r="O86" s="362"/>
    </row>
    <row r="87" spans="1:16" s="3" customFormat="1" ht="15">
      <c r="A87" s="4"/>
      <c r="B87" s="4"/>
      <c r="G87" s="362"/>
      <c r="I87" s="22"/>
      <c r="J87" s="22"/>
      <c r="O87" s="362"/>
    </row>
    <row r="88" spans="1:16" s="3" customFormat="1" ht="15">
      <c r="A88" s="4"/>
      <c r="B88" s="4"/>
      <c r="G88" s="362"/>
      <c r="I88" s="22"/>
      <c r="J88" s="22"/>
      <c r="O88" s="362"/>
    </row>
    <row r="89" spans="1:16" s="3" customFormat="1" ht="15">
      <c r="A89" s="4"/>
      <c r="B89" s="4"/>
      <c r="G89" s="362"/>
      <c r="I89" s="22"/>
      <c r="J89" s="22"/>
      <c r="O89" s="362"/>
    </row>
    <row r="90" spans="1:16" s="3" customFormat="1" ht="15">
      <c r="A90" s="4"/>
      <c r="B90" s="4"/>
      <c r="G90" s="362"/>
      <c r="I90" s="22"/>
      <c r="J90" s="22"/>
      <c r="O90" s="362"/>
    </row>
    <row r="91" spans="1:16" s="3" customFormat="1" ht="15">
      <c r="A91" s="62"/>
      <c r="B91" s="62"/>
      <c r="C91" s="19" t="s">
        <v>2187</v>
      </c>
      <c r="D91" s="19"/>
      <c r="E91" s="19"/>
      <c r="F91" s="59"/>
      <c r="G91" s="59"/>
      <c r="H91" s="60"/>
      <c r="I91" s="92"/>
      <c r="J91" s="614"/>
      <c r="K91" s="84"/>
      <c r="L91" s="84"/>
      <c r="M91" s="84"/>
      <c r="N91" s="58"/>
      <c r="O91" s="58"/>
      <c r="P91" s="58"/>
    </row>
    <row r="92" spans="1:16" s="3" customFormat="1" ht="15">
      <c r="A92" s="4"/>
      <c r="B92" s="4"/>
      <c r="G92" s="362"/>
      <c r="I92" s="22"/>
      <c r="J92" s="22"/>
      <c r="O92" s="362"/>
    </row>
    <row r="93" spans="1:16" s="3" customFormat="1" ht="15">
      <c r="A93" s="4"/>
      <c r="B93" s="4"/>
      <c r="G93" s="362"/>
      <c r="I93" s="22"/>
      <c r="J93" s="22"/>
      <c r="O93" s="362"/>
    </row>
    <row r="94" spans="1:16" s="3" customFormat="1" ht="15">
      <c r="A94" s="4"/>
      <c r="B94" s="4"/>
      <c r="G94" s="362"/>
      <c r="I94" s="22"/>
      <c r="J94" s="22"/>
      <c r="O94" s="362"/>
    </row>
    <row r="95" spans="1:16" s="3" customFormat="1" ht="15">
      <c r="A95" s="4"/>
      <c r="B95" s="4"/>
      <c r="G95" s="362"/>
      <c r="I95" s="22"/>
      <c r="J95" s="22"/>
      <c r="O95" s="362"/>
    </row>
    <row r="96" spans="1:16" s="3" customFormat="1" ht="15">
      <c r="A96" s="4"/>
      <c r="B96" s="4"/>
      <c r="G96" s="362"/>
      <c r="I96" s="22"/>
      <c r="J96" s="22"/>
      <c r="O96" s="362"/>
    </row>
    <row r="97" spans="1:15" s="3" customFormat="1" ht="15">
      <c r="A97" s="4"/>
      <c r="B97" s="4"/>
      <c r="G97" s="362"/>
      <c r="I97" s="22"/>
      <c r="J97" s="22"/>
      <c r="O97" s="362"/>
    </row>
    <row r="98" spans="1:15" s="3" customFormat="1" ht="15">
      <c r="A98" s="4"/>
      <c r="B98" s="4"/>
      <c r="G98" s="362"/>
      <c r="I98" s="22"/>
      <c r="J98" s="22"/>
      <c r="O98" s="362"/>
    </row>
    <row r="99" spans="1:15" s="3" customFormat="1" ht="15">
      <c r="A99" s="4"/>
      <c r="B99" s="4"/>
      <c r="G99" s="362"/>
      <c r="I99" s="22"/>
      <c r="J99" s="22"/>
      <c r="O99" s="362"/>
    </row>
    <row r="100" spans="1:15" s="3" customFormat="1" ht="15">
      <c r="A100" s="4"/>
      <c r="B100" s="4"/>
      <c r="G100" s="362"/>
      <c r="I100" s="22"/>
      <c r="J100" s="22"/>
      <c r="O100" s="362"/>
    </row>
    <row r="101" spans="1:15" s="3" customFormat="1" ht="15">
      <c r="A101" s="4"/>
      <c r="B101" s="4"/>
      <c r="G101" s="362"/>
      <c r="I101" s="22"/>
      <c r="J101" s="22"/>
      <c r="O101" s="362"/>
    </row>
    <row r="102" spans="1:15" s="3" customFormat="1" ht="15">
      <c r="A102" s="4"/>
      <c r="B102" s="4"/>
      <c r="G102" s="362"/>
      <c r="I102" s="22"/>
      <c r="J102" s="22"/>
      <c r="O102" s="362"/>
    </row>
    <row r="103" spans="1:15" s="3" customFormat="1" ht="15">
      <c r="A103" s="4"/>
      <c r="B103" s="4"/>
      <c r="G103" s="362"/>
      <c r="I103" s="22"/>
      <c r="J103" s="22"/>
      <c r="O103" s="362"/>
    </row>
    <row r="104" spans="1:15" s="3" customFormat="1" ht="15">
      <c r="A104" s="4"/>
      <c r="B104" s="4"/>
      <c r="G104" s="362"/>
      <c r="I104" s="22"/>
      <c r="J104" s="22"/>
      <c r="O104" s="362"/>
    </row>
    <row r="105" spans="1:15" s="3" customFormat="1" ht="15">
      <c r="A105" s="4"/>
      <c r="B105" s="4"/>
      <c r="G105" s="362"/>
      <c r="I105" s="22"/>
      <c r="J105" s="22"/>
      <c r="O105" s="362"/>
    </row>
    <row r="106" spans="1:15" s="3" customFormat="1" ht="15">
      <c r="A106" s="4"/>
      <c r="B106" s="4"/>
      <c r="G106" s="362"/>
      <c r="I106" s="22"/>
      <c r="J106" s="22"/>
      <c r="O106" s="362"/>
    </row>
    <row r="107" spans="1:15" s="3" customFormat="1" ht="15">
      <c r="A107" s="4"/>
      <c r="B107" s="4"/>
      <c r="G107" s="362"/>
      <c r="I107" s="22"/>
      <c r="J107" s="22"/>
      <c r="O107" s="362"/>
    </row>
    <row r="108" spans="1:15" s="3" customFormat="1" ht="15">
      <c r="A108" s="4"/>
      <c r="B108" s="4"/>
      <c r="G108" s="362"/>
      <c r="I108" s="22"/>
      <c r="J108" s="22"/>
      <c r="O108" s="362"/>
    </row>
    <row r="109" spans="1:15" s="3" customFormat="1" ht="15">
      <c r="A109" s="4"/>
      <c r="B109" s="4"/>
      <c r="G109" s="362"/>
      <c r="I109" s="22"/>
      <c r="J109" s="22"/>
      <c r="O109" s="362"/>
    </row>
    <row r="110" spans="1:15" s="3" customFormat="1" ht="15">
      <c r="A110" s="4"/>
      <c r="B110" s="4"/>
      <c r="G110" s="362"/>
      <c r="I110" s="22"/>
      <c r="J110" s="22"/>
      <c r="O110" s="362"/>
    </row>
    <row r="111" spans="1:15" s="3" customFormat="1" ht="15">
      <c r="A111" s="4"/>
      <c r="B111" s="4"/>
      <c r="G111" s="362"/>
      <c r="I111" s="22"/>
      <c r="J111" s="22"/>
      <c r="O111" s="362"/>
    </row>
    <row r="112" spans="1:15" s="3" customFormat="1" ht="15">
      <c r="A112" s="4"/>
      <c r="B112" s="4"/>
      <c r="G112" s="362"/>
      <c r="I112" s="22"/>
      <c r="J112" s="22"/>
      <c r="O112" s="362"/>
    </row>
    <row r="113" spans="1:15" s="3" customFormat="1" ht="15">
      <c r="A113" s="4"/>
      <c r="B113" s="4"/>
      <c r="G113" s="362"/>
      <c r="I113" s="22"/>
      <c r="J113" s="22"/>
      <c r="O113" s="362"/>
    </row>
    <row r="114" spans="1:15" s="3" customFormat="1" ht="15">
      <c r="A114" s="4"/>
      <c r="B114" s="4"/>
      <c r="G114" s="362"/>
      <c r="I114" s="22"/>
      <c r="J114" s="22"/>
      <c r="O114" s="362"/>
    </row>
    <row r="115" spans="1:15" s="3" customFormat="1" ht="15">
      <c r="A115" s="4"/>
      <c r="B115" s="4"/>
      <c r="G115" s="362"/>
      <c r="I115" s="22"/>
      <c r="J115" s="22"/>
      <c r="O115" s="362"/>
    </row>
    <row r="116" spans="1:15" s="3" customFormat="1" ht="15">
      <c r="A116" s="4"/>
      <c r="B116" s="4"/>
      <c r="G116" s="362"/>
      <c r="I116" s="22"/>
      <c r="J116" s="22"/>
      <c r="O116" s="362"/>
    </row>
    <row r="117" spans="1:15" s="3" customFormat="1" ht="15">
      <c r="A117" s="4"/>
      <c r="B117" s="4"/>
      <c r="G117" s="362"/>
      <c r="I117" s="22"/>
      <c r="J117" s="22"/>
      <c r="O117" s="362"/>
    </row>
    <row r="118" spans="1:15" s="3" customFormat="1" ht="15">
      <c r="A118" s="4"/>
      <c r="B118" s="4"/>
      <c r="G118" s="362"/>
      <c r="I118" s="22"/>
      <c r="J118" s="22"/>
      <c r="O118" s="362"/>
    </row>
    <row r="119" spans="1:15" s="3" customFormat="1" ht="15">
      <c r="A119" s="4"/>
      <c r="B119" s="4"/>
      <c r="G119" s="362"/>
      <c r="I119" s="22"/>
      <c r="J119" s="22"/>
      <c r="O119" s="362"/>
    </row>
    <row r="120" spans="1:15" s="3" customFormat="1" ht="15">
      <c r="A120" s="4"/>
      <c r="B120" s="4"/>
      <c r="G120" s="362"/>
      <c r="I120" s="22"/>
      <c r="J120" s="22"/>
      <c r="O120" s="362"/>
    </row>
    <row r="121" spans="1:15" s="3" customFormat="1" ht="15">
      <c r="A121" s="4"/>
      <c r="B121" s="4"/>
      <c r="G121" s="362"/>
      <c r="I121" s="22"/>
      <c r="J121" s="22"/>
      <c r="O121" s="362"/>
    </row>
    <row r="122" spans="1:15" s="3" customFormat="1" ht="15">
      <c r="A122" s="4"/>
      <c r="B122" s="4"/>
      <c r="G122" s="362"/>
      <c r="I122" s="22"/>
      <c r="J122" s="22"/>
      <c r="O122" s="362"/>
    </row>
    <row r="123" spans="1:15" s="3" customFormat="1" ht="15">
      <c r="A123" s="4"/>
      <c r="B123" s="4"/>
      <c r="G123" s="362"/>
      <c r="I123" s="22"/>
      <c r="J123" s="22"/>
      <c r="O123" s="362"/>
    </row>
    <row r="124" spans="1:15" s="3" customFormat="1" ht="15">
      <c r="A124" s="4"/>
      <c r="B124" s="4"/>
      <c r="G124" s="362"/>
      <c r="I124" s="22"/>
      <c r="J124" s="22"/>
      <c r="O124" s="362"/>
    </row>
    <row r="125" spans="1:15" s="3" customFormat="1" ht="15">
      <c r="A125" s="4"/>
      <c r="B125" s="4"/>
      <c r="G125" s="362"/>
      <c r="I125" s="22"/>
      <c r="J125" s="22"/>
      <c r="O125" s="362"/>
    </row>
    <row r="126" spans="1:15" s="3" customFormat="1" ht="15">
      <c r="A126" s="4"/>
      <c r="B126" s="4"/>
      <c r="G126" s="362"/>
      <c r="I126" s="22"/>
      <c r="J126" s="22"/>
      <c r="O126" s="362"/>
    </row>
    <row r="127" spans="1:15" s="3" customFormat="1" ht="15">
      <c r="A127" s="4"/>
      <c r="B127" s="4"/>
      <c r="G127" s="362"/>
      <c r="I127" s="22"/>
      <c r="J127" s="22"/>
      <c r="O127" s="362"/>
    </row>
    <row r="128" spans="1:15" s="3" customFormat="1" ht="15">
      <c r="A128" s="4"/>
      <c r="B128" s="4"/>
      <c r="G128" s="362"/>
      <c r="I128" s="22"/>
      <c r="J128" s="22"/>
      <c r="O128" s="362"/>
    </row>
    <row r="129" spans="1:16" s="3" customFormat="1" ht="15">
      <c r="A129" s="4"/>
      <c r="B129" s="4"/>
      <c r="G129" s="362"/>
      <c r="I129" s="22"/>
      <c r="J129" s="22"/>
      <c r="O129" s="362"/>
    </row>
    <row r="130" spans="1:16" s="3" customFormat="1" ht="15">
      <c r="A130" s="4"/>
      <c r="B130" s="4"/>
      <c r="G130" s="362"/>
      <c r="I130" s="22"/>
      <c r="J130" s="22"/>
      <c r="O130" s="362"/>
    </row>
    <row r="131" spans="1:16" s="3" customFormat="1" ht="15">
      <c r="A131" s="4"/>
      <c r="B131" s="4"/>
      <c r="G131" s="362"/>
      <c r="I131" s="22"/>
      <c r="J131" s="22"/>
      <c r="O131" s="362"/>
    </row>
    <row r="132" spans="1:16" s="3" customFormat="1" ht="15">
      <c r="A132" s="4"/>
      <c r="B132" s="4"/>
      <c r="G132" s="362"/>
      <c r="I132" s="22"/>
      <c r="J132" s="22"/>
      <c r="O132" s="362"/>
    </row>
    <row r="133" spans="1:16" s="3" customFormat="1" ht="15">
      <c r="A133" s="4"/>
      <c r="B133" s="4"/>
      <c r="G133" s="362"/>
      <c r="I133" s="22"/>
      <c r="J133" s="22"/>
      <c r="O133" s="362"/>
    </row>
    <row r="134" spans="1:16" s="3" customFormat="1" ht="15">
      <c r="A134" s="4"/>
      <c r="B134" s="4"/>
      <c r="G134" s="362"/>
      <c r="I134" s="22"/>
      <c r="J134" s="22"/>
      <c r="O134" s="362"/>
    </row>
    <row r="135" spans="1:16" s="3" customFormat="1" ht="15">
      <c r="A135" s="4"/>
      <c r="B135" s="4"/>
      <c r="G135" s="362"/>
      <c r="I135" s="22"/>
      <c r="J135" s="22"/>
      <c r="O135" s="362"/>
    </row>
    <row r="136" spans="1:16" s="3" customFormat="1" ht="15">
      <c r="A136" s="4"/>
      <c r="B136" s="4"/>
      <c r="G136" s="362"/>
      <c r="I136" s="22"/>
      <c r="J136" s="22"/>
      <c r="O136" s="362"/>
    </row>
    <row r="137" spans="1:16" s="3" customFormat="1" ht="15">
      <c r="A137" s="4"/>
      <c r="B137" s="4"/>
      <c r="G137" s="362"/>
      <c r="I137" s="22"/>
      <c r="J137" s="22"/>
      <c r="O137" s="362"/>
    </row>
    <row r="138" spans="1:16" s="3" customFormat="1" ht="15">
      <c r="A138" s="4"/>
      <c r="B138" s="4"/>
      <c r="G138" s="362"/>
      <c r="I138" s="22"/>
      <c r="J138" s="22"/>
      <c r="O138" s="362"/>
    </row>
    <row r="139" spans="1:16" s="3" customFormat="1" ht="15">
      <c r="A139" s="4"/>
      <c r="B139" s="4"/>
      <c r="G139" s="362"/>
      <c r="I139" s="22"/>
      <c r="J139" s="22"/>
      <c r="O139" s="362"/>
    </row>
    <row r="140" spans="1:16" s="3" customFormat="1" ht="15">
      <c r="A140" s="4"/>
      <c r="B140" s="4"/>
      <c r="G140" s="362"/>
      <c r="I140" s="22"/>
      <c r="J140" s="22"/>
      <c r="O140" s="362"/>
    </row>
    <row r="141" spans="1:16" s="3" customFormat="1" ht="15">
      <c r="A141" s="4"/>
      <c r="B141" s="4"/>
      <c r="G141" s="362"/>
      <c r="I141" s="22"/>
      <c r="J141" s="22"/>
      <c r="O141" s="362"/>
    </row>
    <row r="142" spans="1:16" s="3" customFormat="1" ht="15">
      <c r="A142" s="4"/>
      <c r="B142" s="4"/>
      <c r="G142" s="362"/>
      <c r="I142" s="21"/>
      <c r="J142" s="21"/>
      <c r="O142" s="362"/>
    </row>
    <row r="143" spans="1:16" s="3" customFormat="1" ht="15">
      <c r="A143" s="2"/>
      <c r="B143" s="2"/>
      <c r="C143"/>
      <c r="D143"/>
      <c r="E143"/>
      <c r="F143"/>
      <c r="G143" s="107"/>
      <c r="H143"/>
      <c r="I143" s="21"/>
      <c r="J143" s="21"/>
      <c r="K143"/>
      <c r="L143"/>
      <c r="M143"/>
      <c r="N143"/>
      <c r="O143" s="107"/>
      <c r="P143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55118110236220474" top="0.4" bottom="0.55118110236220474" header="0.16" footer="0.31496062992125984"/>
  <pageSetup paperSize="9" firstPageNumber="70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4"/>
  <sheetViews>
    <sheetView workbookViewId="0">
      <selection activeCell="A3" sqref="A3:F3"/>
    </sheetView>
  </sheetViews>
  <sheetFormatPr defaultRowHeight="17.45" customHeight="1"/>
  <cols>
    <col min="1" max="1" width="6.85546875" style="2" bestFit="1" customWidth="1"/>
    <col min="2" max="2" width="6.28515625" style="2" customWidth="1"/>
    <col min="3" max="3" width="16.85546875" customWidth="1"/>
    <col min="4" max="4" width="20.42578125" customWidth="1"/>
    <col min="5" max="5" width="9.7109375" customWidth="1"/>
    <col min="6" max="6" width="10" customWidth="1"/>
    <col min="7" max="7" width="9.85546875" customWidth="1"/>
    <col min="8" max="8" width="8.140625" customWidth="1"/>
    <col min="9" max="9" width="8.7109375" style="21" customWidth="1"/>
    <col min="10" max="10" width="7.42578125" style="21" customWidth="1"/>
    <col min="11" max="12" width="31.7109375" customWidth="1"/>
    <col min="13" max="13" width="10.42578125" bestFit="1" customWidth="1"/>
    <col min="14" max="14" width="13.28515625" customWidth="1"/>
    <col min="15" max="15" width="13" style="107" customWidth="1"/>
    <col min="16" max="16" width="13.28515625" customWidth="1"/>
  </cols>
  <sheetData>
    <row r="1" spans="1:17" ht="18.75">
      <c r="A1" s="866" t="s">
        <v>0</v>
      </c>
      <c r="B1" s="866"/>
      <c r="C1" s="866"/>
      <c r="D1" s="866"/>
      <c r="E1" s="866"/>
      <c r="F1" s="866"/>
      <c r="G1" s="866"/>
      <c r="H1" s="866"/>
      <c r="I1" s="866" t="s">
        <v>0</v>
      </c>
      <c r="J1" s="866"/>
      <c r="K1" s="866"/>
      <c r="L1" s="866"/>
      <c r="M1" s="866"/>
      <c r="N1" s="866"/>
      <c r="O1" s="866"/>
      <c r="P1" s="866"/>
    </row>
    <row r="2" spans="1:17" ht="15.75">
      <c r="A2" s="849" t="s">
        <v>3457</v>
      </c>
      <c r="B2" s="849"/>
      <c r="C2" s="849"/>
      <c r="D2" s="849"/>
      <c r="E2" s="849"/>
      <c r="F2" s="849"/>
      <c r="G2" s="849"/>
      <c r="H2" s="849"/>
      <c r="I2" s="849" t="s">
        <v>3458</v>
      </c>
      <c r="J2" s="849"/>
      <c r="K2" s="849"/>
      <c r="L2" s="849"/>
      <c r="M2" s="849"/>
      <c r="N2" s="849"/>
      <c r="O2" s="849"/>
      <c r="P2" s="849"/>
    </row>
    <row r="3" spans="1:17" ht="15.6" customHeight="1">
      <c r="A3" s="850" t="s">
        <v>29</v>
      </c>
      <c r="B3" s="850"/>
      <c r="C3" s="850"/>
      <c r="D3" s="850"/>
      <c r="E3" s="850"/>
      <c r="F3" s="850"/>
      <c r="G3" s="851" t="s">
        <v>30</v>
      </c>
      <c r="H3" s="851"/>
      <c r="I3" s="852" t="s">
        <v>2165</v>
      </c>
      <c r="J3" s="852"/>
      <c r="K3" s="852"/>
      <c r="L3" s="852"/>
      <c r="M3" s="852"/>
      <c r="N3" s="852"/>
      <c r="O3" s="851" t="s">
        <v>30</v>
      </c>
      <c r="P3" s="851"/>
    </row>
    <row r="4" spans="1:17" ht="48" customHeight="1">
      <c r="A4" s="112" t="s">
        <v>2</v>
      </c>
      <c r="B4" s="112" t="s">
        <v>2795</v>
      </c>
      <c r="C4" s="112" t="s">
        <v>2309</v>
      </c>
      <c r="D4" s="112" t="s">
        <v>2796</v>
      </c>
      <c r="E4" s="112" t="s">
        <v>2793</v>
      </c>
      <c r="F4" s="112" t="s">
        <v>3082</v>
      </c>
      <c r="G4" s="112" t="s">
        <v>2775</v>
      </c>
      <c r="H4" s="112" t="s">
        <v>2771</v>
      </c>
      <c r="I4" s="100" t="s">
        <v>2</v>
      </c>
      <c r="J4" s="112" t="s">
        <v>2795</v>
      </c>
      <c r="K4" s="112" t="s">
        <v>2309</v>
      </c>
      <c r="L4" s="112" t="s">
        <v>2796</v>
      </c>
      <c r="M4" s="112" t="s">
        <v>2794</v>
      </c>
      <c r="N4" s="112" t="s">
        <v>3280</v>
      </c>
      <c r="O4" s="112" t="s">
        <v>2775</v>
      </c>
      <c r="P4" s="112" t="s">
        <v>2771</v>
      </c>
    </row>
    <row r="5" spans="1:17" ht="36">
      <c r="A5" s="41" t="s">
        <v>1373</v>
      </c>
      <c r="B5" s="41"/>
      <c r="C5" s="224" t="s">
        <v>2297</v>
      </c>
      <c r="D5" s="224"/>
      <c r="E5" s="224"/>
      <c r="F5" s="224"/>
      <c r="G5" s="224"/>
      <c r="H5" s="191"/>
      <c r="I5" s="204" t="s">
        <v>1411</v>
      </c>
      <c r="J5" s="204"/>
      <c r="K5" s="196" t="s">
        <v>2298</v>
      </c>
      <c r="L5" s="196"/>
      <c r="M5" s="196"/>
      <c r="N5" s="196"/>
      <c r="O5" s="196"/>
      <c r="P5" s="196"/>
    </row>
    <row r="6" spans="1:17" ht="27.75" customHeight="1">
      <c r="A6" s="122" t="s">
        <v>1374</v>
      </c>
      <c r="B6" s="122" t="s">
        <v>3056</v>
      </c>
      <c r="C6" s="129" t="s">
        <v>2503</v>
      </c>
      <c r="D6" s="122" t="s">
        <v>3277</v>
      </c>
      <c r="E6" s="134">
        <v>1500000</v>
      </c>
      <c r="F6" s="235">
        <v>491281</v>
      </c>
      <c r="G6" s="127">
        <v>700000</v>
      </c>
      <c r="H6" s="127">
        <v>0</v>
      </c>
      <c r="I6" s="192" t="s">
        <v>1412</v>
      </c>
      <c r="J6" s="122" t="s">
        <v>3057</v>
      </c>
      <c r="K6" s="192" t="s">
        <v>34</v>
      </c>
      <c r="L6" s="122" t="s">
        <v>3058</v>
      </c>
      <c r="M6" s="134">
        <v>0</v>
      </c>
      <c r="N6" s="235">
        <v>0</v>
      </c>
      <c r="O6" s="126">
        <v>0</v>
      </c>
      <c r="P6" s="134">
        <v>0</v>
      </c>
      <c r="Q6" t="s">
        <v>3278</v>
      </c>
    </row>
    <row r="7" spans="1:17" ht="16.149999999999999" customHeight="1">
      <c r="A7" s="238"/>
      <c r="B7" s="238"/>
      <c r="C7" s="129"/>
      <c r="D7" s="122" t="s">
        <v>3267</v>
      </c>
      <c r="E7" s="129">
        <v>0</v>
      </c>
      <c r="F7" s="129">
        <v>0</v>
      </c>
      <c r="G7" s="129">
        <v>0</v>
      </c>
      <c r="H7" s="127">
        <v>100000</v>
      </c>
      <c r="I7" s="192" t="s">
        <v>1413</v>
      </c>
      <c r="J7" s="122" t="s">
        <v>3061</v>
      </c>
      <c r="K7" s="192" t="s">
        <v>1414</v>
      </c>
      <c r="L7" s="122" t="s">
        <v>2819</v>
      </c>
      <c r="M7" s="134">
        <v>100000</v>
      </c>
      <c r="N7" s="235">
        <v>0</v>
      </c>
      <c r="O7" s="126">
        <v>20000</v>
      </c>
      <c r="P7" s="134">
        <v>0</v>
      </c>
      <c r="Q7" t="s">
        <v>3278</v>
      </c>
    </row>
    <row r="8" spans="1:17" ht="16.899999999999999" customHeight="1">
      <c r="A8" s="238"/>
      <c r="B8" s="238"/>
      <c r="C8" s="129"/>
      <c r="D8" s="122" t="s">
        <v>3268</v>
      </c>
      <c r="E8" s="129">
        <v>0</v>
      </c>
      <c r="F8" s="129">
        <v>0</v>
      </c>
      <c r="G8" s="129">
        <v>0</v>
      </c>
      <c r="H8" s="127">
        <v>300000</v>
      </c>
      <c r="I8" s="192" t="s">
        <v>1415</v>
      </c>
      <c r="J8" s="122" t="s">
        <v>3059</v>
      </c>
      <c r="K8" s="192" t="s">
        <v>1416</v>
      </c>
      <c r="L8" s="122" t="s">
        <v>3060</v>
      </c>
      <c r="M8" s="235">
        <v>3000000</v>
      </c>
      <c r="N8" s="235">
        <v>1725579</v>
      </c>
      <c r="O8" s="126">
        <v>2500000</v>
      </c>
      <c r="P8" s="235">
        <v>3000000</v>
      </c>
      <c r="Q8" t="s">
        <v>3278</v>
      </c>
    </row>
    <row r="9" spans="1:17" ht="13.9" customHeight="1">
      <c r="A9" s="187"/>
      <c r="B9" s="187"/>
      <c r="C9" s="93"/>
      <c r="D9" s="122" t="s">
        <v>3269</v>
      </c>
      <c r="E9" s="129">
        <v>0</v>
      </c>
      <c r="F9" s="129">
        <v>0</v>
      </c>
      <c r="G9" s="129">
        <v>0</v>
      </c>
      <c r="H9" s="127">
        <v>500000</v>
      </c>
      <c r="I9" s="192" t="s">
        <v>1417</v>
      </c>
      <c r="J9" s="122" t="s">
        <v>3061</v>
      </c>
      <c r="K9" s="192" t="s">
        <v>1418</v>
      </c>
      <c r="L9" s="122" t="s">
        <v>2954</v>
      </c>
      <c r="M9" s="235">
        <v>1000000</v>
      </c>
      <c r="N9" s="235">
        <v>0</v>
      </c>
      <c r="O9" s="126">
        <v>100000</v>
      </c>
      <c r="P9" s="235">
        <v>0</v>
      </c>
      <c r="Q9" t="s">
        <v>3278</v>
      </c>
    </row>
    <row r="10" spans="1:17" ht="24">
      <c r="A10" s="238"/>
      <c r="B10" s="238"/>
      <c r="C10" s="32"/>
      <c r="D10" s="122" t="s">
        <v>3270</v>
      </c>
      <c r="E10" s="129">
        <v>0</v>
      </c>
      <c r="F10" s="129">
        <v>0</v>
      </c>
      <c r="G10" s="129">
        <v>0</v>
      </c>
      <c r="H10" s="127">
        <v>50000</v>
      </c>
      <c r="I10" s="192" t="s">
        <v>1419</v>
      </c>
      <c r="J10" s="122" t="s">
        <v>3062</v>
      </c>
      <c r="K10" s="192" t="s">
        <v>1420</v>
      </c>
      <c r="L10" s="122" t="s">
        <v>3063</v>
      </c>
      <c r="M10" s="235">
        <v>1500000</v>
      </c>
      <c r="N10" s="235">
        <v>65500</v>
      </c>
      <c r="O10" s="126">
        <v>200000</v>
      </c>
      <c r="P10" s="235">
        <v>1500000</v>
      </c>
      <c r="Q10" t="s">
        <v>3278</v>
      </c>
    </row>
    <row r="11" spans="1:17" ht="15" customHeight="1">
      <c r="A11" s="184"/>
      <c r="B11" s="184"/>
      <c r="C11" s="154"/>
      <c r="D11" s="122" t="s">
        <v>3271</v>
      </c>
      <c r="E11" s="129">
        <v>0</v>
      </c>
      <c r="F11" s="129">
        <v>0</v>
      </c>
      <c r="G11" s="129">
        <v>0</v>
      </c>
      <c r="H11" s="127">
        <v>100000</v>
      </c>
      <c r="I11" s="192" t="s">
        <v>1421</v>
      </c>
      <c r="J11" s="122" t="s">
        <v>3064</v>
      </c>
      <c r="K11" s="192" t="s">
        <v>1422</v>
      </c>
      <c r="L11" s="122" t="s">
        <v>3065</v>
      </c>
      <c r="M11" s="123">
        <v>200000</v>
      </c>
      <c r="N11" s="123">
        <v>200000</v>
      </c>
      <c r="O11" s="126">
        <v>250000</v>
      </c>
      <c r="P11" s="123">
        <v>300000</v>
      </c>
      <c r="Q11" t="s">
        <v>3278</v>
      </c>
    </row>
    <row r="12" spans="1:17" ht="24">
      <c r="A12" s="184"/>
      <c r="B12" s="184"/>
      <c r="C12" s="154"/>
      <c r="D12" s="129" t="s">
        <v>3272</v>
      </c>
      <c r="E12" s="129">
        <v>0</v>
      </c>
      <c r="F12" s="129">
        <v>0</v>
      </c>
      <c r="G12" s="129">
        <v>0</v>
      </c>
      <c r="H12" s="123">
        <v>10000</v>
      </c>
      <c r="I12" s="192" t="s">
        <v>2504</v>
      </c>
      <c r="J12" s="122" t="s">
        <v>2819</v>
      </c>
      <c r="K12" s="192" t="s">
        <v>2505</v>
      </c>
      <c r="L12" s="122" t="s">
        <v>2819</v>
      </c>
      <c r="M12" s="123">
        <v>0</v>
      </c>
      <c r="N12" s="123">
        <v>0</v>
      </c>
      <c r="O12" s="126">
        <v>0</v>
      </c>
      <c r="P12" s="123">
        <v>0</v>
      </c>
      <c r="Q12" t="s">
        <v>3278</v>
      </c>
    </row>
    <row r="13" spans="1:17" ht="15">
      <c r="A13" s="184"/>
      <c r="B13" s="184"/>
      <c r="C13" s="154"/>
      <c r="D13" s="129" t="s">
        <v>3273</v>
      </c>
      <c r="E13" s="129">
        <v>0</v>
      </c>
      <c r="F13" s="129">
        <v>0</v>
      </c>
      <c r="G13" s="129">
        <v>0</v>
      </c>
      <c r="H13" s="123">
        <v>10000</v>
      </c>
      <c r="I13" s="112" t="s">
        <v>43</v>
      </c>
      <c r="J13" s="112"/>
      <c r="K13" s="193" t="s">
        <v>44</v>
      </c>
      <c r="L13" s="193"/>
      <c r="M13" s="211">
        <f>SUM(M6:M12)</f>
        <v>5800000</v>
      </c>
      <c r="N13" s="239">
        <f>SUM(N6:N12)</f>
        <v>1991079</v>
      </c>
      <c r="O13" s="239">
        <f>SUM(O6:O12)</f>
        <v>3070000</v>
      </c>
      <c r="P13" s="239">
        <f>SUM(P6:P12)</f>
        <v>4800000</v>
      </c>
    </row>
    <row r="14" spans="1:17" ht="15">
      <c r="A14" s="184"/>
      <c r="B14" s="184"/>
      <c r="C14" s="154"/>
      <c r="D14" s="693" t="s">
        <v>3274</v>
      </c>
      <c r="E14" s="129">
        <v>0</v>
      </c>
      <c r="F14" s="129">
        <v>0</v>
      </c>
      <c r="G14" s="129">
        <v>0</v>
      </c>
      <c r="H14" s="123">
        <v>100000</v>
      </c>
      <c r="I14" s="205"/>
      <c r="J14" s="205"/>
      <c r="K14" s="114" t="s">
        <v>792</v>
      </c>
      <c r="L14" s="114"/>
      <c r="M14" s="138"/>
      <c r="N14" s="235"/>
      <c r="O14" s="126"/>
      <c r="P14" s="206"/>
    </row>
    <row r="15" spans="1:17" ht="24">
      <c r="A15" s="238"/>
      <c r="B15" s="238"/>
      <c r="C15" s="154"/>
      <c r="D15" s="693" t="s">
        <v>3275</v>
      </c>
      <c r="E15" s="129">
        <v>0</v>
      </c>
      <c r="F15" s="129">
        <v>0</v>
      </c>
      <c r="G15" s="129">
        <v>0</v>
      </c>
      <c r="H15" s="123">
        <v>1000000</v>
      </c>
      <c r="I15" s="205" t="s">
        <v>1423</v>
      </c>
      <c r="J15" s="122" t="s">
        <v>3066</v>
      </c>
      <c r="K15" s="192" t="s">
        <v>50</v>
      </c>
      <c r="L15" s="122" t="s">
        <v>78</v>
      </c>
      <c r="M15" s="134">
        <v>100000</v>
      </c>
      <c r="N15" s="235">
        <v>0</v>
      </c>
      <c r="O15" s="126">
        <v>10000</v>
      </c>
      <c r="P15" s="206">
        <v>0</v>
      </c>
      <c r="Q15" t="s">
        <v>3279</v>
      </c>
    </row>
    <row r="16" spans="1:17" ht="15.6" customHeight="1">
      <c r="A16" s="186"/>
      <c r="B16" s="186"/>
      <c r="C16" s="158"/>
      <c r="D16" s="122" t="s">
        <v>3276</v>
      </c>
      <c r="E16" s="129">
        <v>0</v>
      </c>
      <c r="F16" s="129">
        <v>0</v>
      </c>
      <c r="G16" s="129">
        <v>0</v>
      </c>
      <c r="H16" s="123">
        <v>30000</v>
      </c>
      <c r="I16" s="205" t="s">
        <v>1424</v>
      </c>
      <c r="J16" s="122" t="s">
        <v>3067</v>
      </c>
      <c r="K16" s="192" t="s">
        <v>1210</v>
      </c>
      <c r="L16" s="122" t="s">
        <v>2862</v>
      </c>
      <c r="M16" s="134">
        <v>50000</v>
      </c>
      <c r="N16" s="235">
        <v>8892</v>
      </c>
      <c r="O16" s="126">
        <v>10000</v>
      </c>
      <c r="P16" s="206">
        <v>20000</v>
      </c>
      <c r="Q16" t="s">
        <v>3279</v>
      </c>
    </row>
    <row r="17" spans="1:17" ht="18" customHeight="1">
      <c r="A17" s="184"/>
      <c r="B17" s="184"/>
      <c r="C17" s="154"/>
      <c r="D17" s="129" t="s">
        <v>1454</v>
      </c>
      <c r="E17" s="129">
        <v>0</v>
      </c>
      <c r="F17" s="129">
        <v>0</v>
      </c>
      <c r="G17" s="129">
        <v>0</v>
      </c>
      <c r="H17" s="123">
        <v>300000</v>
      </c>
      <c r="I17" s="205" t="s">
        <v>1425</v>
      </c>
      <c r="J17" s="122" t="s">
        <v>3068</v>
      </c>
      <c r="K17" s="192" t="s">
        <v>60</v>
      </c>
      <c r="L17" s="122" t="s">
        <v>2864</v>
      </c>
      <c r="M17" s="134">
        <v>10000</v>
      </c>
      <c r="N17" s="235">
        <v>2237</v>
      </c>
      <c r="O17" s="126">
        <v>10000</v>
      </c>
      <c r="P17" s="206">
        <v>10000</v>
      </c>
      <c r="Q17" t="s">
        <v>3279</v>
      </c>
    </row>
    <row r="18" spans="1:17" ht="24">
      <c r="A18" s="160"/>
      <c r="B18" s="160"/>
      <c r="C18" s="32"/>
      <c r="D18" s="129" t="s">
        <v>1452</v>
      </c>
      <c r="E18" s="129">
        <v>0</v>
      </c>
      <c r="F18" s="129">
        <v>0</v>
      </c>
      <c r="G18" s="129">
        <v>0</v>
      </c>
      <c r="H18" s="123">
        <v>2500000</v>
      </c>
      <c r="I18" s="205" t="s">
        <v>2763</v>
      </c>
      <c r="J18" s="122" t="s">
        <v>3226</v>
      </c>
      <c r="K18" s="192" t="s">
        <v>2711</v>
      </c>
      <c r="L18" s="122" t="s">
        <v>2975</v>
      </c>
      <c r="M18" s="134">
        <v>10000</v>
      </c>
      <c r="N18" s="235">
        <v>0</v>
      </c>
      <c r="O18" s="126">
        <v>10000</v>
      </c>
      <c r="P18" s="206">
        <v>0</v>
      </c>
      <c r="Q18" t="s">
        <v>3279</v>
      </c>
    </row>
    <row r="19" spans="1:17" ht="15" customHeight="1">
      <c r="A19" s="184"/>
      <c r="B19" s="184"/>
      <c r="C19" s="154"/>
      <c r="D19" s="693" t="s">
        <v>1456</v>
      </c>
      <c r="E19" s="129">
        <v>0</v>
      </c>
      <c r="F19" s="129">
        <v>0</v>
      </c>
      <c r="G19" s="129">
        <v>0</v>
      </c>
      <c r="H19" s="123">
        <v>300000</v>
      </c>
      <c r="I19" s="205" t="s">
        <v>1426</v>
      </c>
      <c r="J19" s="122" t="s">
        <v>3069</v>
      </c>
      <c r="K19" s="192" t="s">
        <v>64</v>
      </c>
      <c r="L19" s="122" t="s">
        <v>2866</v>
      </c>
      <c r="M19" s="134">
        <v>10000</v>
      </c>
      <c r="N19" s="235">
        <v>0</v>
      </c>
      <c r="O19" s="126">
        <v>10000</v>
      </c>
      <c r="P19" s="206">
        <v>0</v>
      </c>
      <c r="Q19" t="s">
        <v>3279</v>
      </c>
    </row>
    <row r="20" spans="1:17" ht="15.75" customHeight="1">
      <c r="A20" s="159"/>
      <c r="B20" s="159"/>
      <c r="C20" s="118"/>
      <c r="D20" s="158"/>
      <c r="E20" s="154"/>
      <c r="F20" s="123"/>
      <c r="H20" s="123"/>
      <c r="I20" s="205" t="s">
        <v>1427</v>
      </c>
      <c r="J20" s="122" t="s">
        <v>3070</v>
      </c>
      <c r="K20" s="192" t="s">
        <v>66</v>
      </c>
      <c r="L20" s="122" t="s">
        <v>2867</v>
      </c>
      <c r="M20" s="134">
        <v>30000</v>
      </c>
      <c r="N20" s="235">
        <v>0</v>
      </c>
      <c r="O20" s="126">
        <v>10000</v>
      </c>
      <c r="P20" s="206">
        <v>0</v>
      </c>
      <c r="Q20" t="s">
        <v>3279</v>
      </c>
    </row>
    <row r="21" spans="1:17" ht="12" customHeight="1">
      <c r="A21" s="187"/>
      <c r="B21" s="187"/>
      <c r="C21" s="154"/>
      <c r="D21" s="154"/>
      <c r="E21" s="154"/>
      <c r="F21" s="123"/>
      <c r="H21" s="123"/>
      <c r="I21" s="205" t="s">
        <v>2761</v>
      </c>
      <c r="J21" s="122" t="s">
        <v>3227</v>
      </c>
      <c r="K21" s="192" t="s">
        <v>2709</v>
      </c>
      <c r="L21" s="122" t="s">
        <v>2868</v>
      </c>
      <c r="M21" s="134">
        <v>50000</v>
      </c>
      <c r="N21" s="235">
        <v>0</v>
      </c>
      <c r="O21" s="126">
        <v>10000</v>
      </c>
      <c r="P21" s="206">
        <v>0</v>
      </c>
      <c r="Q21" t="s">
        <v>3279</v>
      </c>
    </row>
    <row r="22" spans="1:17" ht="15">
      <c r="A22" s="160"/>
      <c r="B22" s="160"/>
      <c r="C22" s="32"/>
      <c r="D22" s="158"/>
      <c r="E22" s="154"/>
      <c r="F22" s="123"/>
      <c r="H22" s="123"/>
      <c r="I22" s="205" t="s">
        <v>2764</v>
      </c>
      <c r="J22" s="122" t="s">
        <v>3228</v>
      </c>
      <c r="K22" s="32" t="s">
        <v>2712</v>
      </c>
      <c r="L22" s="122" t="s">
        <v>2869</v>
      </c>
      <c r="M22" s="134">
        <v>10000</v>
      </c>
      <c r="N22" s="32">
        <v>0</v>
      </c>
      <c r="O22" s="126">
        <v>10000</v>
      </c>
      <c r="P22" s="206">
        <v>0</v>
      </c>
      <c r="Q22" t="s">
        <v>3279</v>
      </c>
    </row>
    <row r="23" spans="1:17" ht="15">
      <c r="A23" s="160"/>
      <c r="B23" s="160"/>
      <c r="C23" s="130"/>
      <c r="D23" s="130"/>
      <c r="E23" s="130"/>
      <c r="F23" s="130"/>
      <c r="G23" s="130"/>
      <c r="H23" s="32"/>
      <c r="I23" s="205" t="s">
        <v>2765</v>
      </c>
      <c r="J23" s="122" t="s">
        <v>3066</v>
      </c>
      <c r="K23" s="32" t="s">
        <v>2713</v>
      </c>
      <c r="L23" s="122" t="s">
        <v>78</v>
      </c>
      <c r="M23" s="235">
        <v>50000</v>
      </c>
      <c r="N23" s="235">
        <v>0</v>
      </c>
      <c r="O23" s="126">
        <v>10000</v>
      </c>
      <c r="P23" s="206">
        <v>0</v>
      </c>
      <c r="Q23" t="s">
        <v>3279</v>
      </c>
    </row>
    <row r="24" spans="1:17" ht="24">
      <c r="A24" s="160"/>
      <c r="B24" s="160"/>
      <c r="C24" s="32"/>
      <c r="D24" s="32"/>
      <c r="E24" s="32"/>
      <c r="F24" s="32"/>
      <c r="G24" s="126"/>
      <c r="H24" s="32"/>
      <c r="I24" s="205" t="s">
        <v>2762</v>
      </c>
      <c r="J24" s="122" t="s">
        <v>3229</v>
      </c>
      <c r="K24" s="32" t="s">
        <v>2710</v>
      </c>
      <c r="L24" s="122" t="s">
        <v>3230</v>
      </c>
      <c r="M24" s="134">
        <v>100000</v>
      </c>
      <c r="N24" s="32">
        <v>0</v>
      </c>
      <c r="O24" s="126">
        <v>10000</v>
      </c>
      <c r="P24" s="206">
        <v>0</v>
      </c>
      <c r="Q24" t="s">
        <v>3279</v>
      </c>
    </row>
    <row r="25" spans="1:17" ht="15.75" customHeight="1">
      <c r="A25" s="159"/>
      <c r="B25" s="159"/>
      <c r="C25" s="118"/>
      <c r="D25" s="118"/>
      <c r="E25" s="118"/>
      <c r="F25" s="118"/>
      <c r="G25" s="118"/>
      <c r="H25" s="126"/>
      <c r="I25" s="205" t="s">
        <v>1428</v>
      </c>
      <c r="J25" s="122" t="s">
        <v>3071</v>
      </c>
      <c r="K25" s="192" t="s">
        <v>1429</v>
      </c>
      <c r="L25" s="122" t="s">
        <v>1429</v>
      </c>
      <c r="M25" s="134">
        <v>2500000</v>
      </c>
      <c r="N25" s="235">
        <v>2414794</v>
      </c>
      <c r="O25" s="126">
        <v>3000000</v>
      </c>
      <c r="P25" s="206">
        <v>3000000</v>
      </c>
      <c r="Q25" t="s">
        <v>3279</v>
      </c>
    </row>
    <row r="26" spans="1:17" ht="36">
      <c r="A26" s="238"/>
      <c r="B26" s="238"/>
      <c r="C26" s="129"/>
      <c r="D26" s="129"/>
      <c r="E26" s="129"/>
      <c r="F26" s="123"/>
      <c r="G26" s="118"/>
      <c r="H26" s="123"/>
      <c r="I26" s="205" t="s">
        <v>1430</v>
      </c>
      <c r="J26" s="122" t="s">
        <v>3059</v>
      </c>
      <c r="K26" s="192" t="s">
        <v>1431</v>
      </c>
      <c r="L26" s="122" t="s">
        <v>3060</v>
      </c>
      <c r="M26" s="134">
        <v>3500000</v>
      </c>
      <c r="N26" s="235">
        <v>2008672</v>
      </c>
      <c r="O26" s="126">
        <v>2500000</v>
      </c>
      <c r="P26" s="206">
        <v>3000000</v>
      </c>
      <c r="Q26" t="s">
        <v>3279</v>
      </c>
    </row>
    <row r="27" spans="1:17" ht="24">
      <c r="A27" s="238"/>
      <c r="B27" s="238"/>
      <c r="C27" s="129"/>
      <c r="D27" s="129"/>
      <c r="E27" s="129"/>
      <c r="F27" s="123"/>
      <c r="G27" s="118"/>
      <c r="H27" s="123"/>
      <c r="I27" s="205" t="s">
        <v>1432</v>
      </c>
      <c r="J27" s="122" t="s">
        <v>3072</v>
      </c>
      <c r="K27" s="192" t="s">
        <v>1433</v>
      </c>
      <c r="L27" s="122" t="s">
        <v>3073</v>
      </c>
      <c r="M27" s="134">
        <v>50000</v>
      </c>
      <c r="N27" s="235">
        <v>0</v>
      </c>
      <c r="O27" s="126">
        <v>10000</v>
      </c>
      <c r="P27" s="206">
        <v>0</v>
      </c>
      <c r="Q27" t="s">
        <v>3279</v>
      </c>
    </row>
    <row r="28" spans="1:17" ht="15" customHeight="1">
      <c r="A28" s="187"/>
      <c r="B28" s="187"/>
      <c r="C28" s="154"/>
      <c r="D28" s="154"/>
      <c r="E28" s="154"/>
      <c r="F28" s="93"/>
      <c r="G28" s="93"/>
      <c r="H28" s="93"/>
      <c r="I28" s="205" t="s">
        <v>1434</v>
      </c>
      <c r="J28" s="122" t="s">
        <v>3074</v>
      </c>
      <c r="K28" s="192" t="s">
        <v>1435</v>
      </c>
      <c r="L28" s="122" t="s">
        <v>1435</v>
      </c>
      <c r="M28" s="134">
        <v>30000</v>
      </c>
      <c r="N28" s="235">
        <v>0</v>
      </c>
      <c r="O28" s="126">
        <v>10000</v>
      </c>
      <c r="P28" s="206">
        <v>0</v>
      </c>
      <c r="Q28" t="s">
        <v>3279</v>
      </c>
    </row>
    <row r="29" spans="1:17" ht="39.75" customHeight="1">
      <c r="A29" s="187"/>
      <c r="B29" s="187"/>
      <c r="C29" s="154"/>
      <c r="D29" s="154"/>
      <c r="E29" s="154"/>
      <c r="F29" s="93"/>
      <c r="G29" s="126"/>
      <c r="H29" s="93"/>
      <c r="I29" s="205" t="s">
        <v>1436</v>
      </c>
      <c r="J29" s="122" t="s">
        <v>3075</v>
      </c>
      <c r="K29" s="192" t="s">
        <v>1437</v>
      </c>
      <c r="L29" s="122" t="s">
        <v>3076</v>
      </c>
      <c r="M29" s="235">
        <v>50000</v>
      </c>
      <c r="N29" s="235">
        <v>34000</v>
      </c>
      <c r="O29" s="126">
        <v>50000</v>
      </c>
      <c r="P29" s="206">
        <v>100000</v>
      </c>
      <c r="Q29" t="s">
        <v>3279</v>
      </c>
    </row>
    <row r="30" spans="1:17" ht="24">
      <c r="A30" s="160"/>
      <c r="B30" s="160"/>
      <c r="C30" s="32"/>
      <c r="D30" s="32"/>
      <c r="E30" s="32"/>
      <c r="F30" s="32"/>
      <c r="G30" s="32"/>
      <c r="H30" s="32"/>
      <c r="I30" s="205" t="s">
        <v>2766</v>
      </c>
      <c r="J30" s="122" t="s">
        <v>3231</v>
      </c>
      <c r="K30" s="32" t="s">
        <v>2714</v>
      </c>
      <c r="L30" s="122" t="s">
        <v>2870</v>
      </c>
      <c r="M30" s="235">
        <v>10000</v>
      </c>
      <c r="N30" s="235">
        <v>0</v>
      </c>
      <c r="O30" s="126">
        <v>10000</v>
      </c>
      <c r="P30" s="206">
        <v>0</v>
      </c>
      <c r="Q30" t="s">
        <v>3279</v>
      </c>
    </row>
    <row r="31" spans="1:17" ht="15">
      <c r="A31" s="160"/>
      <c r="B31" s="160"/>
      <c r="C31" s="32"/>
      <c r="D31" s="32"/>
      <c r="E31" s="32"/>
      <c r="F31" s="32"/>
      <c r="G31" s="32"/>
      <c r="H31" s="32"/>
      <c r="I31" s="112" t="s">
        <v>111</v>
      </c>
      <c r="J31" s="112"/>
      <c r="K31" s="150" t="s">
        <v>112</v>
      </c>
      <c r="L31" s="193"/>
      <c r="M31" s="211">
        <f>SUM(M15:M30)</f>
        <v>6560000</v>
      </c>
      <c r="N31" s="239">
        <f>SUM(N15:N30)</f>
        <v>4468595</v>
      </c>
      <c r="O31" s="239">
        <f>SUM(O15:O30)</f>
        <v>5680000</v>
      </c>
      <c r="P31" s="278">
        <f>SUM(P15:P29)</f>
        <v>6130000</v>
      </c>
    </row>
    <row r="32" spans="1:17" ht="15">
      <c r="A32" s="160"/>
      <c r="B32" s="160"/>
      <c r="C32" s="32"/>
      <c r="D32" s="32"/>
      <c r="E32" s="32"/>
      <c r="F32" s="32"/>
      <c r="G32" s="32"/>
      <c r="H32" s="32"/>
      <c r="I32" s="451"/>
      <c r="J32" s="122"/>
      <c r="K32" s="32"/>
      <c r="L32" s="581"/>
      <c r="M32" s="450"/>
      <c r="N32" s="579"/>
      <c r="O32" s="578"/>
      <c r="P32" s="578"/>
    </row>
    <row r="33" spans="1:17" ht="15">
      <c r="A33" s="160"/>
      <c r="B33" s="160"/>
      <c r="C33" s="32"/>
      <c r="D33" s="32"/>
      <c r="E33" s="32"/>
      <c r="F33" s="130"/>
      <c r="G33" s="130"/>
      <c r="H33" s="131"/>
      <c r="I33" s="156"/>
      <c r="J33" s="122"/>
      <c r="K33" s="32"/>
      <c r="L33" s="31"/>
      <c r="M33" s="271"/>
      <c r="N33" s="579"/>
      <c r="O33" s="235"/>
      <c r="P33" s="235"/>
    </row>
    <row r="34" spans="1:17" ht="15">
      <c r="A34" s="160"/>
      <c r="B34" s="160"/>
      <c r="C34" s="32"/>
      <c r="D34" s="32"/>
      <c r="E34" s="32"/>
      <c r="F34" s="32"/>
      <c r="G34" s="32"/>
      <c r="H34" s="32"/>
      <c r="I34" s="156"/>
      <c r="J34" s="122"/>
      <c r="K34" s="32"/>
      <c r="L34" s="31"/>
      <c r="M34" s="271"/>
      <c r="N34" s="579"/>
      <c r="O34" s="235"/>
      <c r="P34" s="235"/>
    </row>
    <row r="35" spans="1:17" ht="15">
      <c r="A35" s="160"/>
      <c r="B35" s="160"/>
      <c r="C35" s="32"/>
      <c r="D35" s="32"/>
      <c r="E35" s="32"/>
      <c r="F35" s="32"/>
      <c r="G35" s="32"/>
      <c r="H35" s="32"/>
      <c r="I35" s="156"/>
      <c r="J35" s="122"/>
      <c r="K35" s="32"/>
      <c r="L35" s="31"/>
      <c r="M35" s="271"/>
      <c r="N35" s="579"/>
      <c r="O35" s="235"/>
      <c r="P35" s="235"/>
    </row>
    <row r="36" spans="1:17" ht="15">
      <c r="A36" s="160"/>
      <c r="B36" s="160"/>
      <c r="C36" s="32"/>
      <c r="D36" s="32"/>
      <c r="E36" s="32"/>
      <c r="F36" s="32"/>
      <c r="G36" s="32"/>
      <c r="H36" s="32"/>
      <c r="I36" s="156"/>
      <c r="J36" s="122"/>
      <c r="K36" s="32"/>
      <c r="L36" s="31"/>
      <c r="M36" s="271"/>
      <c r="N36" s="579"/>
      <c r="O36" s="235"/>
      <c r="P36" s="235"/>
    </row>
    <row r="37" spans="1:17" ht="15">
      <c r="A37" s="160"/>
      <c r="B37" s="160"/>
      <c r="C37" s="32"/>
      <c r="D37" s="32"/>
      <c r="E37" s="32"/>
      <c r="F37" s="32"/>
      <c r="G37" s="32"/>
      <c r="H37" s="32"/>
      <c r="I37" s="156"/>
      <c r="J37" s="122"/>
      <c r="K37" s="32"/>
      <c r="L37" s="31"/>
      <c r="M37" s="271"/>
      <c r="N37" s="579"/>
      <c r="O37" s="235"/>
      <c r="P37" s="235"/>
    </row>
    <row r="38" spans="1:17" ht="15">
      <c r="A38" s="160"/>
      <c r="B38" s="160"/>
      <c r="C38" s="32"/>
      <c r="D38" s="32"/>
      <c r="E38" s="32"/>
      <c r="F38" s="32"/>
      <c r="G38" s="32"/>
      <c r="H38" s="32"/>
      <c r="I38" s="397"/>
      <c r="J38" s="122"/>
      <c r="K38" s="32"/>
      <c r="M38" s="16"/>
      <c r="O38" s="389"/>
      <c r="P38" s="16"/>
    </row>
    <row r="39" spans="1:17" ht="15">
      <c r="A39" s="160"/>
      <c r="B39" s="160"/>
      <c r="C39" s="32"/>
      <c r="D39" s="32"/>
      <c r="E39" s="32"/>
      <c r="F39" s="32"/>
      <c r="G39" s="32"/>
      <c r="H39" s="32"/>
      <c r="I39" s="156"/>
      <c r="J39" s="122"/>
      <c r="K39" s="32"/>
      <c r="L39" s="31"/>
      <c r="M39" s="271"/>
      <c r="N39" s="31"/>
      <c r="O39" s="363"/>
      <c r="P39" s="32"/>
    </row>
    <row r="40" spans="1:17" ht="15">
      <c r="A40" s="160"/>
      <c r="B40" s="160"/>
      <c r="C40" s="32"/>
      <c r="D40" s="32"/>
      <c r="E40" s="32"/>
      <c r="F40" s="32"/>
      <c r="G40" s="32"/>
      <c r="H40" s="32"/>
      <c r="I40" s="156"/>
      <c r="J40" s="122"/>
      <c r="K40" s="32"/>
      <c r="L40" s="31"/>
      <c r="M40" s="271"/>
      <c r="N40" s="31"/>
      <c r="O40" s="363"/>
      <c r="P40" s="32"/>
    </row>
    <row r="41" spans="1:17" ht="7.9" customHeight="1">
      <c r="A41" s="160"/>
      <c r="B41" s="160"/>
      <c r="C41" s="32"/>
      <c r="D41" s="32"/>
      <c r="E41" s="32"/>
      <c r="F41" s="32"/>
      <c r="G41" s="32"/>
      <c r="H41" s="32"/>
      <c r="I41" s="166"/>
      <c r="J41" s="122"/>
      <c r="K41" s="32"/>
      <c r="L41" s="251"/>
      <c r="M41" s="272"/>
      <c r="N41" s="580"/>
      <c r="O41" s="131"/>
      <c r="P41" s="229"/>
    </row>
    <row r="42" spans="1:17" ht="17.45" customHeight="1">
      <c r="A42" s="160"/>
      <c r="B42" s="160"/>
      <c r="C42" s="32"/>
      <c r="D42" s="32"/>
      <c r="E42" s="32"/>
      <c r="F42" s="32"/>
      <c r="G42" s="32"/>
      <c r="H42" s="32"/>
      <c r="I42" s="156"/>
      <c r="J42" s="122"/>
      <c r="K42" s="32"/>
      <c r="L42" s="232"/>
      <c r="M42" s="222"/>
      <c r="N42" s="233"/>
      <c r="O42" s="126"/>
      <c r="P42" s="119"/>
    </row>
    <row r="43" spans="1:17" ht="17.45" customHeight="1">
      <c r="A43" s="160"/>
      <c r="B43" s="160"/>
      <c r="C43" s="32"/>
      <c r="D43" s="32"/>
      <c r="E43" s="32"/>
      <c r="F43" s="32"/>
      <c r="G43" s="32"/>
      <c r="H43" s="32"/>
      <c r="I43" s="440"/>
      <c r="J43" s="122"/>
      <c r="K43" s="32"/>
      <c r="L43" s="413"/>
      <c r="M43" s="223"/>
      <c r="N43" s="413"/>
      <c r="O43" s="364"/>
      <c r="P43" s="30"/>
    </row>
    <row r="44" spans="1:17" ht="17.45" customHeight="1">
      <c r="A44" s="210"/>
      <c r="B44" s="210"/>
      <c r="C44" s="255" t="s">
        <v>201</v>
      </c>
      <c r="D44" s="255"/>
      <c r="E44" s="239">
        <f>SUM(E6:E43)</f>
        <v>1500000</v>
      </c>
      <c r="F44" s="239">
        <f>SUM(F6:F43)</f>
        <v>491281</v>
      </c>
      <c r="G44" s="239">
        <f>SUM(G6:G43)</f>
        <v>700000</v>
      </c>
      <c r="H44" s="239">
        <f>SUM(H6:H43)</f>
        <v>5300000</v>
      </c>
      <c r="I44" s="109"/>
      <c r="J44" s="109"/>
      <c r="K44" s="193" t="s">
        <v>113</v>
      </c>
      <c r="L44" s="114"/>
      <c r="M44" s="138">
        <f>M13+M31</f>
        <v>12360000</v>
      </c>
      <c r="N44" s="138">
        <f>N13+N31</f>
        <v>6459674</v>
      </c>
      <c r="O44" s="138">
        <f>O13+O31</f>
        <v>8750000</v>
      </c>
      <c r="P44" s="138">
        <f>P13+P31</f>
        <v>10930000</v>
      </c>
    </row>
    <row r="45" spans="1:17" ht="17.45" customHeight="1">
      <c r="A45" s="199"/>
      <c r="B45" s="199"/>
      <c r="C45" s="31"/>
      <c r="D45" s="31"/>
      <c r="E45" s="31"/>
      <c r="F45" s="218"/>
      <c r="G45" s="31"/>
      <c r="H45" s="53"/>
      <c r="I45" s="313"/>
      <c r="J45" s="614"/>
      <c r="K45" s="38"/>
      <c r="L45" s="38"/>
      <c r="M45" s="38"/>
      <c r="N45" s="257"/>
      <c r="O45" s="366"/>
      <c r="P45" s="258"/>
    </row>
    <row r="46" spans="1:17" s="3" customFormat="1" ht="17.45" customHeight="1">
      <c r="A46" s="4"/>
      <c r="B46" s="4"/>
      <c r="F46" s="478"/>
      <c r="G46" s="478"/>
      <c r="H46" s="478"/>
      <c r="I46" s="478"/>
      <c r="J46" s="476"/>
      <c r="M46" s="479"/>
      <c r="N46" s="478"/>
      <c r="O46" s="478"/>
      <c r="P46" s="478"/>
      <c r="Q46" s="478"/>
    </row>
    <row r="47" spans="1:17" s="3" customFormat="1" ht="15">
      <c r="A47" s="4"/>
      <c r="B47" s="4"/>
      <c r="I47" s="72"/>
      <c r="J47" s="72"/>
      <c r="N47" s="362"/>
    </row>
    <row r="48" spans="1:17" s="3" customFormat="1" ht="15">
      <c r="A48" s="4"/>
      <c r="B48" s="4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 s="3" customFormat="1" ht="15">
      <c r="A49" s="4"/>
      <c r="B49" s="4"/>
      <c r="F49" s="67"/>
      <c r="I49" s="73"/>
      <c r="J49" s="73"/>
      <c r="K49" s="49"/>
      <c r="L49" s="49"/>
      <c r="M49" s="49"/>
      <c r="N49" s="55"/>
      <c r="O49" s="45"/>
      <c r="P49" s="55"/>
    </row>
    <row r="50" spans="1:16" s="3" customFormat="1" ht="15">
      <c r="A50" s="4"/>
      <c r="B50" s="4"/>
      <c r="I50" s="73"/>
      <c r="J50" s="73"/>
      <c r="K50" s="49"/>
      <c r="L50" s="49"/>
      <c r="M50" s="49"/>
      <c r="N50" s="55"/>
      <c r="O50" s="45"/>
      <c r="P50" s="55"/>
    </row>
    <row r="51" spans="1:16" s="3" customFormat="1" ht="15.75">
      <c r="A51" s="4"/>
      <c r="B51" s="4"/>
      <c r="I51" s="73"/>
      <c r="J51" s="73"/>
      <c r="K51" s="414"/>
      <c r="L51" s="414"/>
      <c r="M51" s="415"/>
      <c r="N51" s="415"/>
      <c r="O51" s="415"/>
      <c r="P51" s="415"/>
    </row>
    <row r="52" spans="1:16" s="3" customFormat="1" ht="15.75">
      <c r="A52" s="4"/>
      <c r="B52" s="4"/>
      <c r="I52" s="74"/>
      <c r="J52" s="74"/>
      <c r="K52" s="416"/>
      <c r="L52" s="416"/>
      <c r="M52" s="415"/>
      <c r="N52" s="415"/>
      <c r="O52" s="415"/>
      <c r="P52" s="415"/>
    </row>
    <row r="53" spans="1:16" s="3" customFormat="1" ht="15.75">
      <c r="A53" s="4"/>
      <c r="B53" s="4"/>
      <c r="I53" s="74"/>
      <c r="J53" s="74"/>
      <c r="K53" s="414"/>
      <c r="L53" s="414"/>
      <c r="M53" s="415"/>
      <c r="N53" s="415"/>
      <c r="O53" s="415"/>
      <c r="P53" s="415"/>
    </row>
    <row r="54" spans="1:16" s="3" customFormat="1" ht="15.75">
      <c r="A54" s="4"/>
      <c r="B54" s="4"/>
      <c r="I54" s="74"/>
      <c r="J54" s="74"/>
      <c r="K54" s="414"/>
      <c r="L54" s="414"/>
      <c r="M54" s="415"/>
      <c r="N54" s="415"/>
      <c r="O54" s="415"/>
      <c r="P54" s="415"/>
    </row>
    <row r="55" spans="1:16" s="3" customFormat="1" ht="15.75">
      <c r="A55" s="4"/>
      <c r="B55" s="4"/>
      <c r="I55" s="49"/>
      <c r="J55" s="49"/>
      <c r="K55" s="414"/>
      <c r="L55" s="414"/>
      <c r="M55" s="415"/>
      <c r="N55" s="415"/>
      <c r="O55" s="415"/>
      <c r="P55" s="415"/>
    </row>
    <row r="56" spans="1:16" s="3" customFormat="1" ht="15.75">
      <c r="A56" s="4"/>
      <c r="B56" s="4"/>
      <c r="I56" s="49"/>
      <c r="J56" s="49"/>
      <c r="K56" s="414"/>
      <c r="L56" s="414"/>
      <c r="M56" s="415"/>
      <c r="N56" s="415"/>
      <c r="O56" s="415"/>
      <c r="P56" s="415"/>
    </row>
    <row r="57" spans="1:16" s="3" customFormat="1" ht="15.75">
      <c r="A57" s="4"/>
      <c r="B57" s="4"/>
      <c r="H57" s="39"/>
      <c r="I57" s="49"/>
      <c r="J57" s="49"/>
      <c r="K57" s="414"/>
      <c r="L57" s="414"/>
      <c r="M57" s="415"/>
      <c r="N57" s="415"/>
      <c r="O57" s="415"/>
      <c r="P57" s="415"/>
    </row>
    <row r="58" spans="1:16" s="3" customFormat="1" ht="15.75">
      <c r="A58" s="4"/>
      <c r="B58" s="4"/>
      <c r="I58" s="74"/>
      <c r="J58" s="74"/>
      <c r="K58" s="414"/>
      <c r="L58" s="414"/>
      <c r="M58" s="415"/>
      <c r="N58" s="415"/>
      <c r="O58" s="415"/>
      <c r="P58" s="415"/>
    </row>
    <row r="59" spans="1:16" s="3" customFormat="1" ht="15.75">
      <c r="A59" s="4"/>
      <c r="B59" s="4"/>
      <c r="I59" s="74"/>
      <c r="J59" s="74"/>
      <c r="K59" s="414"/>
      <c r="L59" s="414"/>
      <c r="M59" s="415"/>
      <c r="N59" s="415"/>
      <c r="O59" s="415"/>
      <c r="P59" s="415"/>
    </row>
    <row r="60" spans="1:16" s="3" customFormat="1" ht="15.75">
      <c r="A60" s="4"/>
      <c r="B60" s="4"/>
      <c r="I60" s="22"/>
      <c r="J60" s="22"/>
      <c r="K60" s="414"/>
      <c r="L60" s="414"/>
      <c r="M60" s="415"/>
      <c r="N60" s="415"/>
      <c r="O60" s="415"/>
      <c r="P60" s="415"/>
    </row>
    <row r="61" spans="1:16" s="3" customFormat="1" ht="15.75">
      <c r="A61" s="4"/>
      <c r="B61" s="4"/>
      <c r="I61" s="22"/>
      <c r="J61" s="22"/>
      <c r="K61" s="414"/>
      <c r="L61" s="414"/>
      <c r="M61" s="415"/>
      <c r="N61" s="415"/>
      <c r="O61" s="415"/>
      <c r="P61" s="415"/>
    </row>
    <row r="62" spans="1:16" s="3" customFormat="1" ht="15.75">
      <c r="A62" s="4"/>
      <c r="B62" s="4"/>
      <c r="I62" s="22"/>
      <c r="J62" s="22"/>
      <c r="K62" s="414"/>
      <c r="L62" s="414"/>
      <c r="M62" s="415"/>
      <c r="N62" s="415"/>
      <c r="O62" s="415"/>
      <c r="P62" s="415"/>
    </row>
    <row r="63" spans="1:16" s="3" customFormat="1" ht="15.75">
      <c r="A63" s="4"/>
      <c r="B63" s="4"/>
      <c r="I63" s="22"/>
      <c r="J63" s="22"/>
      <c r="K63" s="414"/>
      <c r="L63" s="414"/>
      <c r="M63" s="415"/>
      <c r="N63" s="415"/>
      <c r="O63" s="415"/>
      <c r="P63" s="415"/>
    </row>
    <row r="64" spans="1:16" s="3" customFormat="1" ht="15.75">
      <c r="A64" s="4"/>
      <c r="B64" s="4"/>
      <c r="I64" s="22"/>
      <c r="J64" s="22"/>
      <c r="K64" s="417"/>
      <c r="L64" s="417"/>
      <c r="M64" s="418"/>
      <c r="N64" s="418"/>
      <c r="O64" s="418"/>
      <c r="P64" s="418"/>
    </row>
    <row r="65" spans="1:16" s="3" customFormat="1" ht="15.75">
      <c r="A65" s="4"/>
      <c r="B65" s="4"/>
      <c r="I65" s="22"/>
      <c r="J65" s="22"/>
      <c r="K65" s="414"/>
      <c r="L65" s="414"/>
      <c r="M65" s="415"/>
      <c r="N65" s="415"/>
      <c r="O65" s="415"/>
      <c r="P65" s="415"/>
    </row>
    <row r="66" spans="1:16" s="3" customFormat="1" ht="15.75">
      <c r="A66" s="4"/>
      <c r="B66" s="4"/>
      <c r="I66" s="22"/>
      <c r="J66" s="22"/>
      <c r="K66" s="417"/>
      <c r="L66" s="417"/>
      <c r="M66" s="418"/>
      <c r="N66" s="418"/>
      <c r="O66" s="418"/>
      <c r="P66" s="418"/>
    </row>
    <row r="67" spans="1:16" s="3" customFormat="1" ht="15.75">
      <c r="A67" s="4"/>
      <c r="B67" s="4"/>
      <c r="I67" s="22"/>
      <c r="J67" s="22"/>
      <c r="K67" s="417"/>
      <c r="L67" s="417"/>
      <c r="M67" s="418"/>
      <c r="N67" s="418"/>
      <c r="O67" s="418"/>
      <c r="P67" s="418"/>
    </row>
    <row r="68" spans="1:16" s="3" customFormat="1" ht="15.75">
      <c r="A68" s="4"/>
      <c r="B68" s="4"/>
      <c r="I68" s="22"/>
      <c r="J68" s="22"/>
      <c r="K68" s="414"/>
      <c r="L68" s="414"/>
      <c r="M68" s="415"/>
      <c r="N68" s="415"/>
      <c r="O68" s="415"/>
      <c r="P68" s="415"/>
    </row>
    <row r="69" spans="1:16" s="3" customFormat="1" ht="15.75">
      <c r="A69" s="4"/>
      <c r="B69" s="4"/>
      <c r="I69" s="22"/>
      <c r="J69" s="22"/>
      <c r="K69" s="417"/>
      <c r="L69" s="417"/>
      <c r="M69" s="418"/>
      <c r="N69" s="418"/>
      <c r="O69" s="418"/>
      <c r="P69" s="418"/>
    </row>
    <row r="70" spans="1:16" s="3" customFormat="1" ht="15.75">
      <c r="A70" s="4"/>
      <c r="B70" s="4"/>
      <c r="I70" s="22"/>
      <c r="J70" s="22"/>
      <c r="K70" s="414"/>
      <c r="L70" s="414"/>
      <c r="M70" s="415"/>
      <c r="N70" s="415"/>
      <c r="O70" s="415"/>
      <c r="P70" s="415"/>
    </row>
    <row r="71" spans="1:16" s="3" customFormat="1" ht="15.75">
      <c r="A71" s="4"/>
      <c r="B71" s="4"/>
      <c r="I71" s="22"/>
      <c r="J71" s="22"/>
      <c r="K71" s="414"/>
      <c r="L71" s="414"/>
      <c r="M71" s="415"/>
      <c r="N71" s="415"/>
      <c r="O71" s="415"/>
      <c r="P71" s="415"/>
    </row>
    <row r="72" spans="1:16" s="3" customFormat="1" ht="15.75">
      <c r="A72" s="4"/>
      <c r="B72" s="4"/>
      <c r="I72" s="22"/>
      <c r="J72" s="22"/>
      <c r="K72" s="414"/>
      <c r="L72" s="414"/>
      <c r="M72" s="415"/>
      <c r="N72" s="415"/>
      <c r="O72" s="415"/>
      <c r="P72" s="415"/>
    </row>
    <row r="73" spans="1:16" s="3" customFormat="1" ht="15.75">
      <c r="A73" s="4"/>
      <c r="B73" s="4"/>
      <c r="I73" s="22"/>
      <c r="J73" s="22"/>
      <c r="K73" s="414"/>
      <c r="L73" s="414"/>
      <c r="M73" s="415"/>
      <c r="N73" s="415"/>
      <c r="O73" s="415"/>
      <c r="P73" s="415"/>
    </row>
    <row r="74" spans="1:16" s="3" customFormat="1" ht="15.75">
      <c r="A74" s="4"/>
      <c r="B74" s="4"/>
      <c r="I74" s="22"/>
      <c r="J74" s="22"/>
      <c r="K74" s="414"/>
      <c r="L74" s="414"/>
      <c r="M74" s="415"/>
      <c r="N74" s="415"/>
      <c r="O74" s="415"/>
      <c r="P74" s="415"/>
    </row>
    <row r="75" spans="1:16" s="3" customFormat="1" ht="15.75">
      <c r="A75" s="4"/>
      <c r="B75" s="4"/>
      <c r="I75" s="22"/>
      <c r="J75" s="22"/>
      <c r="K75" s="419"/>
      <c r="L75" s="419"/>
      <c r="M75" s="415"/>
      <c r="N75" s="415"/>
      <c r="O75" s="415"/>
      <c r="P75" s="415"/>
    </row>
    <row r="76" spans="1:16" s="3" customFormat="1" ht="15.75">
      <c r="A76" s="4"/>
      <c r="B76" s="4"/>
      <c r="I76" s="22"/>
      <c r="J76" s="22"/>
      <c r="K76" s="414"/>
      <c r="L76" s="414"/>
      <c r="M76" s="415"/>
      <c r="N76" s="415"/>
      <c r="O76" s="415"/>
      <c r="P76" s="415"/>
    </row>
    <row r="77" spans="1:16" s="3" customFormat="1" ht="15.75">
      <c r="A77" s="4"/>
      <c r="B77" s="4"/>
      <c r="I77" s="22"/>
      <c r="J77" s="22"/>
      <c r="K77" s="414"/>
      <c r="L77" s="414"/>
      <c r="M77" s="415"/>
      <c r="N77" s="415"/>
      <c r="O77" s="415"/>
      <c r="P77" s="415"/>
    </row>
    <row r="78" spans="1:16" s="3" customFormat="1" ht="15.75">
      <c r="A78" s="4"/>
      <c r="B78" s="4"/>
      <c r="I78" s="22"/>
      <c r="J78" s="22"/>
      <c r="K78" s="414"/>
      <c r="L78" s="414"/>
      <c r="M78" s="415"/>
      <c r="N78" s="415"/>
      <c r="O78" s="415"/>
      <c r="P78" s="415"/>
    </row>
    <row r="79" spans="1:16" s="3" customFormat="1" ht="15">
      <c r="A79" s="4"/>
      <c r="B79" s="4"/>
      <c r="I79" s="22"/>
      <c r="J79" s="22"/>
      <c r="O79" s="362"/>
    </row>
    <row r="80" spans="1:16" s="3" customFormat="1" ht="15">
      <c r="A80" s="4"/>
      <c r="B80" s="4"/>
      <c r="I80" s="22"/>
      <c r="J80" s="22"/>
      <c r="O80" s="362"/>
    </row>
    <row r="81" spans="1:16" s="3" customFormat="1" ht="15">
      <c r="A81" s="4"/>
      <c r="B81" s="4"/>
      <c r="I81" s="22"/>
      <c r="J81" s="22"/>
      <c r="O81" s="362"/>
    </row>
    <row r="82" spans="1:16" s="3" customFormat="1" ht="15">
      <c r="A82" s="4"/>
      <c r="B82" s="4"/>
      <c r="I82" s="22"/>
      <c r="J82" s="22"/>
      <c r="O82" s="362"/>
    </row>
    <row r="83" spans="1:16" s="3" customFormat="1" ht="15">
      <c r="A83" s="4"/>
      <c r="B83" s="4"/>
      <c r="I83" s="22"/>
      <c r="J83" s="22"/>
      <c r="O83" s="362"/>
    </row>
    <row r="84" spans="1:16" s="3" customFormat="1" ht="15">
      <c r="A84" s="4"/>
      <c r="B84" s="4"/>
      <c r="I84" s="22"/>
      <c r="J84" s="22"/>
      <c r="O84" s="362"/>
    </row>
    <row r="85" spans="1:16" s="3" customFormat="1" ht="15">
      <c r="A85" s="4"/>
      <c r="B85" s="4"/>
      <c r="I85" s="22"/>
      <c r="J85" s="22"/>
      <c r="O85" s="362"/>
    </row>
    <row r="86" spans="1:16" s="3" customFormat="1" ht="15">
      <c r="A86" s="4"/>
      <c r="B86" s="4"/>
      <c r="I86" s="22"/>
      <c r="J86" s="22"/>
      <c r="O86" s="362"/>
    </row>
    <row r="87" spans="1:16" s="3" customFormat="1" ht="15">
      <c r="A87" s="4"/>
      <c r="B87" s="4"/>
      <c r="I87" s="22"/>
      <c r="J87" s="22"/>
      <c r="O87" s="362"/>
    </row>
    <row r="88" spans="1:16" s="3" customFormat="1" ht="15">
      <c r="A88" s="4"/>
      <c r="B88" s="4"/>
      <c r="I88" s="22"/>
      <c r="J88" s="22"/>
      <c r="O88" s="362"/>
    </row>
    <row r="89" spans="1:16" s="3" customFormat="1" ht="15">
      <c r="A89" s="4"/>
      <c r="B89" s="4"/>
      <c r="I89" s="22"/>
      <c r="J89" s="22"/>
      <c r="O89" s="362"/>
    </row>
    <row r="90" spans="1:16" s="3" customFormat="1" ht="15">
      <c r="A90" s="4"/>
      <c r="B90" s="4"/>
      <c r="I90" s="22"/>
      <c r="J90" s="22"/>
      <c r="O90" s="362"/>
    </row>
    <row r="91" spans="1:16" s="3" customFormat="1" ht="15">
      <c r="A91" s="4"/>
      <c r="B91" s="4"/>
      <c r="I91" s="22"/>
      <c r="J91" s="22"/>
      <c r="O91" s="362"/>
    </row>
    <row r="92" spans="1:16" s="3" customFormat="1" ht="15">
      <c r="A92" s="4"/>
      <c r="B92" s="4"/>
      <c r="I92" s="22"/>
      <c r="J92" s="22"/>
      <c r="O92" s="362"/>
    </row>
    <row r="93" spans="1:16" s="3" customFormat="1" ht="15">
      <c r="A93" s="62"/>
      <c r="B93" s="62"/>
      <c r="C93" s="19" t="s">
        <v>2187</v>
      </c>
      <c r="D93" s="19"/>
      <c r="E93" s="19"/>
      <c r="F93" s="59"/>
      <c r="G93" s="59"/>
      <c r="H93" s="60"/>
      <c r="I93" s="22"/>
      <c r="J93" s="22"/>
      <c r="K93" s="84"/>
      <c r="L93" s="84"/>
      <c r="M93" s="84"/>
      <c r="N93" s="58"/>
      <c r="O93" s="58"/>
      <c r="P93" s="58"/>
    </row>
    <row r="94" spans="1:16" s="3" customFormat="1" ht="15">
      <c r="A94" s="4"/>
      <c r="B94" s="4"/>
      <c r="I94" s="85"/>
      <c r="J94" s="614"/>
      <c r="O94" s="362"/>
    </row>
    <row r="95" spans="1:16" s="3" customFormat="1" ht="15">
      <c r="A95" s="4"/>
      <c r="B95" s="4"/>
      <c r="I95" s="22"/>
      <c r="J95" s="22"/>
      <c r="O95" s="362"/>
    </row>
    <row r="96" spans="1:16" s="3" customFormat="1" ht="15">
      <c r="A96" s="4"/>
      <c r="B96" s="4"/>
      <c r="I96" s="22"/>
      <c r="J96" s="22"/>
      <c r="O96" s="362"/>
    </row>
    <row r="97" spans="1:15" s="3" customFormat="1" ht="15">
      <c r="A97" s="4"/>
      <c r="B97" s="4"/>
      <c r="I97" s="22"/>
      <c r="J97" s="22"/>
      <c r="O97" s="362"/>
    </row>
    <row r="98" spans="1:15" s="3" customFormat="1" ht="15">
      <c r="A98" s="4"/>
      <c r="B98" s="4"/>
      <c r="I98" s="22"/>
      <c r="J98" s="22"/>
      <c r="O98" s="362"/>
    </row>
    <row r="99" spans="1:15" s="3" customFormat="1" ht="15">
      <c r="A99" s="4"/>
      <c r="B99" s="4"/>
      <c r="I99" s="22"/>
      <c r="J99" s="22"/>
      <c r="O99" s="362"/>
    </row>
    <row r="100" spans="1:15" s="3" customFormat="1" ht="15">
      <c r="A100" s="4"/>
      <c r="B100" s="4"/>
      <c r="I100" s="22"/>
      <c r="J100" s="22"/>
      <c r="O100" s="362"/>
    </row>
    <row r="101" spans="1:15" s="3" customFormat="1" ht="15">
      <c r="A101" s="4"/>
      <c r="B101" s="4"/>
      <c r="I101" s="22"/>
      <c r="J101" s="22"/>
      <c r="O101" s="362"/>
    </row>
    <row r="102" spans="1:15" s="3" customFormat="1" ht="15">
      <c r="A102" s="4"/>
      <c r="B102" s="4"/>
      <c r="I102" s="22"/>
      <c r="J102" s="22"/>
      <c r="O102" s="362"/>
    </row>
    <row r="103" spans="1:15" s="3" customFormat="1" ht="15">
      <c r="A103" s="4"/>
      <c r="B103" s="4"/>
      <c r="I103" s="22"/>
      <c r="J103" s="22"/>
      <c r="O103" s="362"/>
    </row>
    <row r="104" spans="1:15" s="3" customFormat="1" ht="15">
      <c r="A104" s="4"/>
      <c r="B104" s="4"/>
      <c r="I104" s="22"/>
      <c r="J104" s="22"/>
      <c r="O104" s="362"/>
    </row>
    <row r="105" spans="1:15" s="3" customFormat="1" ht="15">
      <c r="A105" s="4"/>
      <c r="B105" s="4"/>
      <c r="I105" s="22"/>
      <c r="J105" s="22"/>
      <c r="O105" s="362"/>
    </row>
    <row r="106" spans="1:15" s="3" customFormat="1" ht="15">
      <c r="A106" s="4"/>
      <c r="B106" s="4"/>
      <c r="I106" s="22"/>
      <c r="J106" s="22"/>
      <c r="O106" s="362"/>
    </row>
    <row r="107" spans="1:15" s="3" customFormat="1" ht="15">
      <c r="A107" s="4"/>
      <c r="B107" s="4"/>
      <c r="I107" s="22"/>
      <c r="J107" s="22"/>
      <c r="O107" s="362"/>
    </row>
    <row r="108" spans="1:15" s="3" customFormat="1" ht="15">
      <c r="A108" s="4"/>
      <c r="B108" s="4"/>
      <c r="I108" s="22"/>
      <c r="J108" s="22"/>
      <c r="O108" s="362"/>
    </row>
    <row r="109" spans="1:15" s="3" customFormat="1" ht="15">
      <c r="A109" s="4"/>
      <c r="B109" s="4"/>
      <c r="I109" s="22"/>
      <c r="J109" s="22"/>
      <c r="O109" s="362"/>
    </row>
    <row r="110" spans="1:15" s="3" customFormat="1" ht="15">
      <c r="A110" s="4"/>
      <c r="B110" s="4"/>
      <c r="I110" s="22"/>
      <c r="J110" s="22"/>
      <c r="O110" s="362"/>
    </row>
    <row r="111" spans="1:15" s="3" customFormat="1" ht="15">
      <c r="A111" s="4"/>
      <c r="B111" s="4"/>
      <c r="I111" s="22"/>
      <c r="J111" s="22"/>
      <c r="O111" s="362"/>
    </row>
    <row r="112" spans="1:15" s="3" customFormat="1" ht="15">
      <c r="A112" s="4"/>
      <c r="B112" s="4"/>
      <c r="I112" s="22"/>
      <c r="J112" s="22"/>
      <c r="O112" s="362"/>
    </row>
    <row r="113" spans="1:15" s="3" customFormat="1" ht="15">
      <c r="A113" s="4"/>
      <c r="B113" s="4"/>
      <c r="I113" s="22"/>
      <c r="J113" s="22"/>
      <c r="O113" s="362"/>
    </row>
    <row r="114" spans="1:15" s="3" customFormat="1" ht="15">
      <c r="A114" s="4"/>
      <c r="B114" s="4"/>
      <c r="I114" s="22"/>
      <c r="J114" s="22"/>
      <c r="O114" s="362"/>
    </row>
    <row r="115" spans="1:15" s="3" customFormat="1" ht="15">
      <c r="A115" s="4"/>
      <c r="B115" s="4"/>
      <c r="I115" s="22"/>
      <c r="J115" s="22"/>
      <c r="O115" s="362"/>
    </row>
    <row r="116" spans="1:15" s="3" customFormat="1" ht="15">
      <c r="A116" s="4"/>
      <c r="B116" s="4"/>
      <c r="I116" s="22"/>
      <c r="J116" s="22"/>
      <c r="O116" s="362"/>
    </row>
    <row r="117" spans="1:15" s="3" customFormat="1" ht="15">
      <c r="A117" s="4"/>
      <c r="B117" s="4"/>
      <c r="I117" s="22"/>
      <c r="J117" s="22"/>
      <c r="O117" s="362"/>
    </row>
    <row r="118" spans="1:15" s="3" customFormat="1" ht="15">
      <c r="A118" s="4"/>
      <c r="B118" s="4"/>
      <c r="I118" s="22"/>
      <c r="J118" s="22"/>
      <c r="O118" s="362"/>
    </row>
    <row r="119" spans="1:15" s="3" customFormat="1" ht="15">
      <c r="A119" s="4"/>
      <c r="B119" s="4"/>
      <c r="I119" s="22"/>
      <c r="J119" s="22"/>
      <c r="O119" s="362"/>
    </row>
    <row r="120" spans="1:15" s="3" customFormat="1" ht="15">
      <c r="A120" s="4"/>
      <c r="B120" s="4"/>
      <c r="I120" s="22"/>
      <c r="J120" s="22"/>
      <c r="O120" s="362"/>
    </row>
    <row r="121" spans="1:15" s="3" customFormat="1" ht="15">
      <c r="A121" s="4"/>
      <c r="B121" s="4"/>
      <c r="I121" s="22"/>
      <c r="J121" s="22"/>
      <c r="O121" s="362"/>
    </row>
    <row r="122" spans="1:15" s="3" customFormat="1" ht="15">
      <c r="A122" s="4"/>
      <c r="B122" s="4"/>
      <c r="I122" s="22"/>
      <c r="J122" s="22"/>
      <c r="O122" s="362"/>
    </row>
    <row r="123" spans="1:15" s="3" customFormat="1" ht="15">
      <c r="A123" s="4"/>
      <c r="B123" s="4"/>
      <c r="I123" s="22"/>
      <c r="J123" s="22"/>
      <c r="O123" s="362"/>
    </row>
    <row r="124" spans="1:15" s="3" customFormat="1" ht="15">
      <c r="A124" s="4"/>
      <c r="B124" s="4"/>
      <c r="I124" s="22"/>
      <c r="J124" s="22"/>
      <c r="O124" s="362"/>
    </row>
    <row r="125" spans="1:15" s="3" customFormat="1" ht="15">
      <c r="A125" s="4"/>
      <c r="B125" s="4"/>
      <c r="I125" s="22"/>
      <c r="J125" s="22"/>
      <c r="O125" s="362"/>
    </row>
    <row r="126" spans="1:15" s="3" customFormat="1" ht="15">
      <c r="A126" s="4"/>
      <c r="B126" s="4"/>
      <c r="I126" s="22"/>
      <c r="J126" s="22"/>
      <c r="O126" s="362"/>
    </row>
    <row r="127" spans="1:15" s="3" customFormat="1" ht="15">
      <c r="A127" s="4"/>
      <c r="B127" s="4"/>
      <c r="I127" s="22"/>
      <c r="J127" s="22"/>
      <c r="O127" s="362"/>
    </row>
    <row r="128" spans="1:15" s="3" customFormat="1" ht="15">
      <c r="A128" s="4"/>
      <c r="B128" s="4"/>
      <c r="I128" s="22"/>
      <c r="J128" s="22"/>
      <c r="O128" s="362"/>
    </row>
    <row r="129" spans="1:15" s="3" customFormat="1" ht="15">
      <c r="A129" s="4"/>
      <c r="B129" s="4"/>
      <c r="I129" s="22"/>
      <c r="J129" s="22"/>
      <c r="O129" s="362"/>
    </row>
    <row r="130" spans="1:15" s="3" customFormat="1" ht="15">
      <c r="A130" s="4"/>
      <c r="B130" s="4"/>
      <c r="I130" s="22"/>
      <c r="J130" s="22"/>
      <c r="O130" s="362"/>
    </row>
    <row r="131" spans="1:15" s="3" customFormat="1" ht="15">
      <c r="A131" s="4"/>
      <c r="B131" s="4"/>
      <c r="I131" s="22"/>
      <c r="J131" s="22"/>
      <c r="O131" s="362"/>
    </row>
    <row r="132" spans="1:15" s="3" customFormat="1" ht="15">
      <c r="A132" s="4"/>
      <c r="B132" s="4"/>
      <c r="I132" s="22"/>
      <c r="J132" s="22"/>
      <c r="O132" s="362"/>
    </row>
    <row r="133" spans="1:15" s="3" customFormat="1" ht="15">
      <c r="A133" s="4"/>
      <c r="B133" s="4"/>
      <c r="I133" s="22"/>
      <c r="J133" s="22"/>
      <c r="O133" s="362"/>
    </row>
    <row r="134" spans="1:15" s="3" customFormat="1" ht="15">
      <c r="A134" s="4"/>
      <c r="B134" s="4"/>
      <c r="I134" s="22"/>
      <c r="J134" s="22"/>
      <c r="O134" s="362"/>
    </row>
    <row r="135" spans="1:15" s="3" customFormat="1" ht="15">
      <c r="A135" s="4"/>
      <c r="B135" s="4"/>
      <c r="I135" s="22"/>
      <c r="J135" s="22"/>
      <c r="O135" s="362"/>
    </row>
    <row r="136" spans="1:15" s="3" customFormat="1" ht="15">
      <c r="A136" s="4"/>
      <c r="B136" s="4"/>
      <c r="I136" s="22"/>
      <c r="J136" s="22"/>
      <c r="O136" s="362"/>
    </row>
    <row r="137" spans="1:15" s="3" customFormat="1" ht="15">
      <c r="A137" s="4"/>
      <c r="B137" s="4"/>
      <c r="I137" s="22"/>
      <c r="J137" s="22"/>
      <c r="O137" s="362"/>
    </row>
    <row r="138" spans="1:15" s="3" customFormat="1" ht="15">
      <c r="A138" s="4"/>
      <c r="B138" s="4"/>
      <c r="I138" s="22"/>
      <c r="J138" s="22"/>
      <c r="O138" s="362"/>
    </row>
    <row r="139" spans="1:15" s="3" customFormat="1" ht="15">
      <c r="A139" s="4"/>
      <c r="B139" s="4"/>
      <c r="I139" s="22"/>
      <c r="J139" s="22"/>
      <c r="O139" s="362"/>
    </row>
    <row r="140" spans="1:15" s="3" customFormat="1" ht="15">
      <c r="A140" s="4"/>
      <c r="B140" s="4"/>
      <c r="I140" s="22"/>
      <c r="J140" s="22"/>
      <c r="O140" s="362"/>
    </row>
    <row r="141" spans="1:15" s="3" customFormat="1" ht="15">
      <c r="A141" s="4"/>
      <c r="B141" s="4"/>
      <c r="I141" s="22"/>
      <c r="J141" s="22"/>
      <c r="O141" s="362"/>
    </row>
    <row r="142" spans="1:15" s="3" customFormat="1" ht="15">
      <c r="A142" s="4"/>
      <c r="B142" s="4"/>
      <c r="I142" s="22"/>
      <c r="J142" s="22"/>
      <c r="O142" s="362"/>
    </row>
    <row r="143" spans="1:15" s="3" customFormat="1" ht="15">
      <c r="A143" s="4"/>
      <c r="B143" s="4"/>
      <c r="I143" s="22"/>
      <c r="J143" s="22"/>
      <c r="O143" s="362"/>
    </row>
    <row r="144" spans="1:15" s="3" customFormat="1" ht="15">
      <c r="A144" s="4"/>
      <c r="B144" s="4"/>
      <c r="I144" s="22"/>
      <c r="J144" s="22"/>
      <c r="O144" s="362"/>
    </row>
  </sheetData>
  <mergeCells count="8">
    <mergeCell ref="A1:H1"/>
    <mergeCell ref="I1:P1"/>
    <mergeCell ref="A2:H2"/>
    <mergeCell ref="I2:P2"/>
    <mergeCell ref="A3:F3"/>
    <mergeCell ref="G3:H3"/>
    <mergeCell ref="I3:N3"/>
    <mergeCell ref="O3:P3"/>
  </mergeCells>
  <pageMargins left="0.78740157480314965" right="0.55118110236220474" top="0.55118110236220474" bottom="0.27559055118110237" header="0.31496062992125984" footer="0.23622047244094491"/>
  <pageSetup paperSize="9" scale="67" firstPageNumber="72" pageOrder="overThenDown" orientation="landscape" useFirstPageNumber="1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S652"/>
  <sheetViews>
    <sheetView zoomScale="112" zoomScaleNormal="112" workbookViewId="0">
      <selection sqref="A1:F1"/>
    </sheetView>
  </sheetViews>
  <sheetFormatPr defaultColWidth="9.7109375" defaultRowHeight="17.45" customHeight="1"/>
  <cols>
    <col min="1" max="1" width="6.7109375" style="456" customWidth="1"/>
    <col min="2" max="2" width="29.42578125" style="456" customWidth="1"/>
    <col min="3" max="3" width="12" style="456" customWidth="1"/>
    <col min="4" max="4" width="13" style="457" customWidth="1"/>
    <col min="5" max="6" width="14.7109375" style="495" customWidth="1"/>
    <col min="7" max="7" width="6.7109375" style="458" customWidth="1"/>
    <col min="8" max="8" width="30.5703125" style="459" customWidth="1"/>
    <col min="9" max="9" width="12.85546875" style="459" customWidth="1"/>
    <col min="10" max="10" width="13.28515625" style="500" customWidth="1"/>
    <col min="11" max="11" width="13.140625" style="500" customWidth="1"/>
    <col min="12" max="12" width="14.28515625" style="500" bestFit="1" customWidth="1"/>
    <col min="13" max="13" width="11.7109375" style="458" customWidth="1"/>
    <col min="14" max="14" width="13.5703125" style="459" bestFit="1" customWidth="1"/>
    <col min="15" max="15" width="11.28515625" style="458" customWidth="1"/>
    <col min="16" max="16" width="11.5703125" style="458" customWidth="1"/>
    <col min="17" max="16384" width="9.7109375" style="458"/>
  </cols>
  <sheetData>
    <row r="1" spans="1:19" ht="34.15" customHeight="1">
      <c r="A1" s="876" t="s">
        <v>3466</v>
      </c>
      <c r="B1" s="876"/>
      <c r="C1" s="876"/>
      <c r="D1" s="876"/>
      <c r="E1" s="876"/>
      <c r="F1" s="876"/>
      <c r="G1" s="876" t="s">
        <v>3466</v>
      </c>
      <c r="H1" s="876"/>
      <c r="I1" s="876"/>
      <c r="J1" s="876"/>
      <c r="K1" s="876"/>
      <c r="L1" s="876"/>
      <c r="N1" s="458"/>
    </row>
    <row r="2" spans="1:19" ht="16.149999999999999" customHeight="1">
      <c r="A2" s="877" t="s">
        <v>1630</v>
      </c>
      <c r="B2" s="877"/>
      <c r="C2" s="877"/>
      <c r="D2" s="877"/>
      <c r="E2" s="878" t="s">
        <v>30</v>
      </c>
      <c r="F2" s="878"/>
      <c r="G2" s="877" t="s">
        <v>1677</v>
      </c>
      <c r="H2" s="877"/>
      <c r="I2" s="877"/>
      <c r="J2" s="877"/>
      <c r="K2" s="878" t="s">
        <v>30</v>
      </c>
      <c r="L2" s="878"/>
      <c r="M2" s="398"/>
      <c r="N2" s="458"/>
    </row>
    <row r="3" spans="1:19" s="365" customFormat="1" ht="37.15" customHeight="1">
      <c r="A3" s="112" t="s">
        <v>2</v>
      </c>
      <c r="B3" s="112" t="s">
        <v>2309</v>
      </c>
      <c r="C3" s="112" t="s">
        <v>3112</v>
      </c>
      <c r="D3" s="112" t="s">
        <v>3113</v>
      </c>
      <c r="E3" s="494" t="s">
        <v>2775</v>
      </c>
      <c r="F3" s="494" t="s">
        <v>2771</v>
      </c>
      <c r="G3" s="100" t="s">
        <v>2</v>
      </c>
      <c r="H3" s="112" t="s">
        <v>2309</v>
      </c>
      <c r="I3" s="112" t="s">
        <v>3114</v>
      </c>
      <c r="J3" s="494" t="s">
        <v>3113</v>
      </c>
      <c r="K3" s="494" t="s">
        <v>2775</v>
      </c>
      <c r="L3" s="494" t="s">
        <v>2771</v>
      </c>
      <c r="N3" s="462"/>
      <c r="S3" s="463"/>
    </row>
    <row r="4" spans="1:19" s="365" customFormat="1" ht="13.15" customHeight="1">
      <c r="A4" s="453" t="s">
        <v>1715</v>
      </c>
      <c r="B4" s="102" t="s">
        <v>1716</v>
      </c>
      <c r="C4" s="102">
        <v>0</v>
      </c>
      <c r="D4" s="453">
        <v>0</v>
      </c>
      <c r="E4" s="489">
        <v>0</v>
      </c>
      <c r="F4" s="489">
        <v>0</v>
      </c>
      <c r="G4" s="102" t="s">
        <v>1901</v>
      </c>
      <c r="H4" s="180" t="s">
        <v>2317</v>
      </c>
      <c r="I4" s="180">
        <v>0</v>
      </c>
      <c r="J4" s="497">
        <v>0</v>
      </c>
      <c r="K4" s="497">
        <v>0</v>
      </c>
      <c r="L4" s="497">
        <v>0</v>
      </c>
      <c r="M4" s="502"/>
      <c r="N4" s="464"/>
      <c r="O4" s="502"/>
      <c r="P4" s="502"/>
    </row>
    <row r="5" spans="1:19" s="365" customFormat="1" ht="15.6" customHeight="1">
      <c r="A5" s="469" t="s">
        <v>1717</v>
      </c>
      <c r="B5" s="101" t="s">
        <v>1718</v>
      </c>
      <c r="C5" s="468">
        <v>0</v>
      </c>
      <c r="D5" s="470">
        <v>0</v>
      </c>
      <c r="E5" s="491">
        <v>100000000</v>
      </c>
      <c r="F5" s="491">
        <v>100000000</v>
      </c>
      <c r="G5" s="469" t="s">
        <v>1902</v>
      </c>
      <c r="H5" s="471" t="s">
        <v>2451</v>
      </c>
      <c r="I5" s="470">
        <v>695000000</v>
      </c>
      <c r="J5" s="490">
        <v>589441000</v>
      </c>
      <c r="K5" s="490">
        <v>589450000</v>
      </c>
      <c r="L5" s="490">
        <f>SUM(F6:F7)</f>
        <v>588100000</v>
      </c>
      <c r="M5" s="326"/>
      <c r="N5" s="326"/>
    </row>
    <row r="6" spans="1:19" s="365" customFormat="1" ht="26.45" customHeight="1">
      <c r="A6" s="469" t="s">
        <v>1719</v>
      </c>
      <c r="B6" s="101" t="s">
        <v>1446</v>
      </c>
      <c r="C6" s="470">
        <v>54300000</v>
      </c>
      <c r="D6" s="490">
        <v>33140697</v>
      </c>
      <c r="E6" s="490">
        <v>34300000</v>
      </c>
      <c r="F6" s="490">
        <v>41100000</v>
      </c>
      <c r="G6" s="469" t="s">
        <v>1904</v>
      </c>
      <c r="H6" s="471" t="s">
        <v>1905</v>
      </c>
      <c r="I6" s="470">
        <v>0</v>
      </c>
      <c r="J6" s="490">
        <v>0</v>
      </c>
      <c r="K6" s="490">
        <v>0</v>
      </c>
      <c r="L6" s="490">
        <v>0</v>
      </c>
      <c r="M6" s="326"/>
      <c r="N6" s="326"/>
    </row>
    <row r="7" spans="1:19" s="365" customFormat="1" ht="18" customHeight="1">
      <c r="A7" s="469" t="s">
        <v>1720</v>
      </c>
      <c r="B7" s="101" t="s">
        <v>1448</v>
      </c>
      <c r="C7" s="470">
        <v>640700000</v>
      </c>
      <c r="D7" s="490">
        <v>492931500</v>
      </c>
      <c r="E7" s="490">
        <v>500000000</v>
      </c>
      <c r="F7" s="490">
        <v>547000000</v>
      </c>
      <c r="G7" s="469" t="s">
        <v>3130</v>
      </c>
      <c r="H7" s="101" t="s">
        <v>1903</v>
      </c>
      <c r="I7" s="470">
        <v>150000000</v>
      </c>
      <c r="J7" s="490">
        <v>0</v>
      </c>
      <c r="K7" s="491">
        <v>100000000</v>
      </c>
      <c r="L7" s="491">
        <f>F5</f>
        <v>100000000</v>
      </c>
      <c r="M7" s="326"/>
      <c r="N7" s="250"/>
    </row>
    <row r="8" spans="1:19" s="463" customFormat="1" ht="18" customHeight="1">
      <c r="A8" s="476"/>
      <c r="B8" s="477" t="s">
        <v>1466</v>
      </c>
      <c r="C8" s="478">
        <f>SUM(C5:C7)</f>
        <v>695000000</v>
      </c>
      <c r="D8" s="478">
        <f t="shared" ref="D8:F8" si="0">SUM(D5:D7)</f>
        <v>526072197</v>
      </c>
      <c r="E8" s="478">
        <f t="shared" si="0"/>
        <v>634300000</v>
      </c>
      <c r="F8" s="478">
        <f t="shared" si="0"/>
        <v>688100000</v>
      </c>
      <c r="G8" s="476"/>
      <c r="H8" s="479" t="s">
        <v>28</v>
      </c>
      <c r="I8" s="478">
        <f>SUM(I5:I7)</f>
        <v>845000000</v>
      </c>
      <c r="J8" s="478">
        <f t="shared" ref="J8:L8" si="1">SUM(J5:J7)</f>
        <v>589441000</v>
      </c>
      <c r="K8" s="478">
        <f t="shared" si="1"/>
        <v>689450000</v>
      </c>
      <c r="L8" s="478">
        <f t="shared" si="1"/>
        <v>688100000</v>
      </c>
      <c r="M8" s="326"/>
      <c r="N8" s="464"/>
    </row>
    <row r="9" spans="1:19" s="365" customFormat="1" ht="15" customHeight="1">
      <c r="A9" s="453" t="s">
        <v>1721</v>
      </c>
      <c r="B9" s="102" t="s">
        <v>1722</v>
      </c>
      <c r="C9" s="453">
        <v>0</v>
      </c>
      <c r="D9" s="489">
        <v>0</v>
      </c>
      <c r="E9" s="489">
        <v>0</v>
      </c>
      <c r="F9" s="489">
        <v>0</v>
      </c>
      <c r="G9" s="453" t="s">
        <v>1906</v>
      </c>
      <c r="H9" s="180" t="s">
        <v>1722</v>
      </c>
      <c r="I9" s="180">
        <v>0</v>
      </c>
      <c r="J9" s="489">
        <v>0</v>
      </c>
      <c r="K9" s="489">
        <v>0</v>
      </c>
      <c r="L9" s="489">
        <v>0</v>
      </c>
      <c r="N9" s="464"/>
    </row>
    <row r="10" spans="1:19" s="365" customFormat="1" ht="13.9" customHeight="1">
      <c r="A10" s="469" t="s">
        <v>1723</v>
      </c>
      <c r="B10" s="101" t="s">
        <v>1718</v>
      </c>
      <c r="C10" s="468">
        <v>0</v>
      </c>
      <c r="D10" s="490">
        <v>9500000</v>
      </c>
      <c r="E10" s="490">
        <v>9500000</v>
      </c>
      <c r="F10" s="491">
        <v>200000000</v>
      </c>
      <c r="G10" s="469" t="s">
        <v>1907</v>
      </c>
      <c r="H10" s="471" t="s">
        <v>2457</v>
      </c>
      <c r="I10" s="470">
        <v>2962700000</v>
      </c>
      <c r="J10" s="490">
        <v>2871608000</v>
      </c>
      <c r="K10" s="490">
        <v>2871610000</v>
      </c>
      <c r="L10" s="490">
        <f>4127390000</f>
        <v>4127390000</v>
      </c>
      <c r="N10" s="326"/>
    </row>
    <row r="11" spans="1:19" s="365" customFormat="1" ht="25.15" customHeight="1">
      <c r="A11" s="469" t="s">
        <v>1724</v>
      </c>
      <c r="B11" s="101" t="s">
        <v>1446</v>
      </c>
      <c r="C11" s="470">
        <v>212700000</v>
      </c>
      <c r="D11" s="490">
        <v>209714903</v>
      </c>
      <c r="E11" s="490">
        <v>209720000</v>
      </c>
      <c r="F11" s="490">
        <f>L10-F12</f>
        <v>905550000</v>
      </c>
      <c r="G11" s="469" t="s">
        <v>1908</v>
      </c>
      <c r="H11" s="471" t="s">
        <v>1905</v>
      </c>
      <c r="I11" s="470">
        <v>140000000</v>
      </c>
      <c r="J11" s="490">
        <v>0</v>
      </c>
      <c r="K11" s="490">
        <v>10000000</v>
      </c>
      <c r="L11" s="490">
        <v>10000000</v>
      </c>
      <c r="N11" s="490"/>
    </row>
    <row r="12" spans="1:19" s="365" customFormat="1" ht="16.149999999999999" customHeight="1">
      <c r="A12" s="469" t="s">
        <v>1725</v>
      </c>
      <c r="B12" s="101" t="s">
        <v>1448</v>
      </c>
      <c r="C12" s="470">
        <v>2750000000</v>
      </c>
      <c r="D12" s="503">
        <v>2815414087</v>
      </c>
      <c r="E12" s="490">
        <v>2815420000</v>
      </c>
      <c r="F12" s="490">
        <v>3221840000</v>
      </c>
      <c r="G12" s="469" t="s">
        <v>3131</v>
      </c>
      <c r="H12" s="102" t="s">
        <v>2196</v>
      </c>
      <c r="I12" s="381">
        <v>1300000000</v>
      </c>
      <c r="J12" s="490">
        <v>0</v>
      </c>
      <c r="K12" s="490">
        <v>460200000</v>
      </c>
      <c r="L12" s="491">
        <v>200000000</v>
      </c>
      <c r="N12" s="465"/>
    </row>
    <row r="13" spans="1:19" s="365" customFormat="1" ht="13.15" customHeight="1">
      <c r="A13" s="476"/>
      <c r="B13" s="477" t="s">
        <v>1466</v>
      </c>
      <c r="C13" s="478">
        <f>SUM(C10:C12)</f>
        <v>2962700000</v>
      </c>
      <c r="D13" s="478">
        <f t="shared" ref="D13:F13" si="2">SUM(D10:D12)</f>
        <v>3034628990</v>
      </c>
      <c r="E13" s="478">
        <f t="shared" si="2"/>
        <v>3034640000</v>
      </c>
      <c r="F13" s="478">
        <f t="shared" si="2"/>
        <v>4327390000</v>
      </c>
      <c r="G13" s="476"/>
      <c r="H13" s="479" t="s">
        <v>28</v>
      </c>
      <c r="I13" s="478">
        <f t="shared" ref="I13" si="3">SUM(I10:I12)</f>
        <v>4402700000</v>
      </c>
      <c r="J13" s="478">
        <f t="shared" ref="J13" si="4">SUM(J10:J12)</f>
        <v>2871608000</v>
      </c>
      <c r="K13" s="478">
        <f t="shared" ref="K13" si="5">SUM(K10:K12)</f>
        <v>3341810000</v>
      </c>
      <c r="L13" s="478">
        <f t="shared" ref="L13" si="6">SUM(L10:L12)</f>
        <v>4337390000</v>
      </c>
      <c r="M13" s="678">
        <f>L13-F13</f>
        <v>10000000</v>
      </c>
      <c r="N13" s="464"/>
    </row>
    <row r="14" spans="1:19" s="463" customFormat="1" ht="13.9" customHeight="1">
      <c r="A14" s="453" t="s">
        <v>1726</v>
      </c>
      <c r="B14" s="102" t="s">
        <v>1727</v>
      </c>
      <c r="C14" s="453">
        <v>0</v>
      </c>
      <c r="D14" s="489">
        <v>0</v>
      </c>
      <c r="E14" s="489">
        <v>0</v>
      </c>
      <c r="F14" s="489">
        <v>0</v>
      </c>
      <c r="G14" s="453" t="s">
        <v>1909</v>
      </c>
      <c r="H14" s="180" t="s">
        <v>1910</v>
      </c>
      <c r="I14" s="180">
        <v>0</v>
      </c>
      <c r="J14" s="489">
        <v>0</v>
      </c>
      <c r="K14" s="489">
        <v>0</v>
      </c>
      <c r="L14" s="489">
        <v>0</v>
      </c>
      <c r="N14" s="464"/>
    </row>
    <row r="15" spans="1:19" s="455" customFormat="1" ht="24" customHeight="1">
      <c r="A15" s="469" t="s">
        <v>1728</v>
      </c>
      <c r="B15" s="101" t="s">
        <v>1718</v>
      </c>
      <c r="C15" s="470">
        <v>0</v>
      </c>
      <c r="D15" s="490">
        <v>0</v>
      </c>
      <c r="E15" s="490">
        <v>1000000</v>
      </c>
      <c r="F15" s="490">
        <v>1000000</v>
      </c>
      <c r="G15" s="469" t="s">
        <v>1911</v>
      </c>
      <c r="H15" s="471" t="s">
        <v>1912</v>
      </c>
      <c r="I15" s="470">
        <v>58300000</v>
      </c>
      <c r="J15" s="490">
        <v>57425000</v>
      </c>
      <c r="K15" s="490">
        <v>57430000</v>
      </c>
      <c r="L15" s="490">
        <v>63500000</v>
      </c>
      <c r="M15" s="463"/>
      <c r="N15" s="326"/>
      <c r="O15" s="463"/>
      <c r="P15" s="463"/>
    </row>
    <row r="16" spans="1:19" s="365" customFormat="1" ht="24.6" customHeight="1">
      <c r="A16" s="469" t="s">
        <v>1729</v>
      </c>
      <c r="B16" s="101" t="s">
        <v>1446</v>
      </c>
      <c r="C16" s="470">
        <v>3800000</v>
      </c>
      <c r="D16" s="503">
        <v>3397027</v>
      </c>
      <c r="E16" s="490">
        <v>3400000</v>
      </c>
      <c r="F16" s="490">
        <f>L15-F17</f>
        <v>4690000</v>
      </c>
      <c r="G16" s="469" t="s">
        <v>1913</v>
      </c>
      <c r="H16" s="471" t="s">
        <v>1905</v>
      </c>
      <c r="I16" s="470">
        <v>0</v>
      </c>
      <c r="J16" s="490">
        <v>0</v>
      </c>
      <c r="K16" s="490">
        <v>0</v>
      </c>
      <c r="L16" s="490">
        <v>0</v>
      </c>
      <c r="N16" s="326"/>
    </row>
    <row r="17" spans="1:14" s="365" customFormat="1" ht="25.9" customHeight="1">
      <c r="A17" s="469" t="s">
        <v>1730</v>
      </c>
      <c r="B17" s="101" t="s">
        <v>1448</v>
      </c>
      <c r="C17" s="470">
        <v>54500000</v>
      </c>
      <c r="D17" s="503">
        <v>51908500</v>
      </c>
      <c r="E17" s="490">
        <v>51910000</v>
      </c>
      <c r="F17" s="490">
        <v>58810000</v>
      </c>
      <c r="G17" s="469" t="s">
        <v>3132</v>
      </c>
      <c r="H17" s="471" t="s">
        <v>1912</v>
      </c>
      <c r="I17" s="470">
        <v>50000000</v>
      </c>
      <c r="J17" s="490">
        <v>642600</v>
      </c>
      <c r="K17" s="490">
        <v>650000</v>
      </c>
      <c r="L17" s="490">
        <v>1000000</v>
      </c>
      <c r="N17" s="326"/>
    </row>
    <row r="18" spans="1:14" s="365" customFormat="1" ht="18" customHeight="1">
      <c r="A18" s="476"/>
      <c r="B18" s="477" t="s">
        <v>1466</v>
      </c>
      <c r="C18" s="478">
        <f>SUM(C15:C17)</f>
        <v>58300000</v>
      </c>
      <c r="D18" s="478">
        <f t="shared" ref="D18:F18" si="7">SUM(D15:D17)</f>
        <v>55305527</v>
      </c>
      <c r="E18" s="478">
        <f t="shared" si="7"/>
        <v>56310000</v>
      </c>
      <c r="F18" s="478">
        <f t="shared" si="7"/>
        <v>64500000</v>
      </c>
      <c r="G18" s="476"/>
      <c r="H18" s="479" t="s">
        <v>28</v>
      </c>
      <c r="I18" s="479">
        <f>SUM(I15:I17)</f>
        <v>108300000</v>
      </c>
      <c r="J18" s="479">
        <f t="shared" ref="J18:L18" si="8">SUM(J15:J17)</f>
        <v>58067600</v>
      </c>
      <c r="K18" s="479">
        <f t="shared" si="8"/>
        <v>58080000</v>
      </c>
      <c r="L18" s="479">
        <f t="shared" si="8"/>
        <v>64500000</v>
      </c>
      <c r="N18" s="464"/>
    </row>
    <row r="19" spans="1:14" s="365" customFormat="1" ht="14.45" customHeight="1">
      <c r="A19" s="453" t="s">
        <v>1731</v>
      </c>
      <c r="B19" s="102" t="s">
        <v>1732</v>
      </c>
      <c r="C19" s="453">
        <v>0</v>
      </c>
      <c r="D19" s="489">
        <v>0</v>
      </c>
      <c r="E19" s="489">
        <v>0</v>
      </c>
      <c r="F19" s="489">
        <v>0</v>
      </c>
      <c r="G19" s="453" t="s">
        <v>1914</v>
      </c>
      <c r="H19" s="180" t="s">
        <v>1915</v>
      </c>
      <c r="I19" s="180">
        <v>0</v>
      </c>
      <c r="J19" s="489">
        <v>0</v>
      </c>
      <c r="K19" s="489">
        <v>0</v>
      </c>
      <c r="L19" s="489">
        <v>0</v>
      </c>
      <c r="N19" s="464"/>
    </row>
    <row r="20" spans="1:14" s="365" customFormat="1" ht="25.15" customHeight="1">
      <c r="A20" s="469" t="s">
        <v>1733</v>
      </c>
      <c r="B20" s="101" t="s">
        <v>1718</v>
      </c>
      <c r="C20" s="470">
        <v>0</v>
      </c>
      <c r="D20" s="490">
        <v>0</v>
      </c>
      <c r="E20" s="490">
        <v>0</v>
      </c>
      <c r="F20" s="490">
        <v>0</v>
      </c>
      <c r="G20" s="469" t="s">
        <v>1916</v>
      </c>
      <c r="H20" s="471" t="s">
        <v>2458</v>
      </c>
      <c r="I20" s="470">
        <v>11800000</v>
      </c>
      <c r="J20" s="490">
        <v>1778000</v>
      </c>
      <c r="K20" s="490">
        <v>1780000</v>
      </c>
      <c r="L20" s="490">
        <v>12060000</v>
      </c>
      <c r="N20" s="326"/>
    </row>
    <row r="21" spans="1:14" s="365" customFormat="1" ht="12.6" customHeight="1">
      <c r="A21" s="469" t="s">
        <v>1734</v>
      </c>
      <c r="B21" s="101" t="s">
        <v>1446</v>
      </c>
      <c r="C21" s="470">
        <v>1200000</v>
      </c>
      <c r="D21" s="503">
        <v>112289</v>
      </c>
      <c r="E21" s="490">
        <v>120000</v>
      </c>
      <c r="F21" s="490">
        <f>L20-F22</f>
        <v>1490000</v>
      </c>
      <c r="G21" s="469" t="s">
        <v>1918</v>
      </c>
      <c r="H21" s="471" t="s">
        <v>1919</v>
      </c>
      <c r="I21" s="470">
        <v>800000</v>
      </c>
      <c r="J21" s="490">
        <v>0</v>
      </c>
      <c r="K21" s="470">
        <v>800000</v>
      </c>
      <c r="L21" s="470">
        <v>800000</v>
      </c>
      <c r="N21" s="326"/>
    </row>
    <row r="22" spans="1:14" s="365" customFormat="1" ht="24" customHeight="1">
      <c r="A22" s="469" t="s">
        <v>1735</v>
      </c>
      <c r="B22" s="101" t="s">
        <v>1448</v>
      </c>
      <c r="C22" s="470">
        <v>9400000</v>
      </c>
      <c r="D22" s="503">
        <v>1664500</v>
      </c>
      <c r="E22" s="490">
        <v>1670000</v>
      </c>
      <c r="F22" s="490">
        <v>10570000</v>
      </c>
      <c r="G22" s="469" t="s">
        <v>1920</v>
      </c>
      <c r="H22" s="471" t="s">
        <v>1905</v>
      </c>
      <c r="I22" s="470">
        <v>0</v>
      </c>
      <c r="J22" s="490">
        <v>0</v>
      </c>
      <c r="K22" s="490">
        <v>0</v>
      </c>
      <c r="L22" s="490">
        <v>0</v>
      </c>
      <c r="N22" s="326"/>
    </row>
    <row r="23" spans="1:14" s="365" customFormat="1" ht="25.9" customHeight="1">
      <c r="A23" s="469" t="s">
        <v>1736</v>
      </c>
      <c r="B23" s="101" t="s">
        <v>1737</v>
      </c>
      <c r="C23" s="470">
        <v>1200000</v>
      </c>
      <c r="D23" s="490">
        <v>0</v>
      </c>
      <c r="E23" s="490">
        <v>0</v>
      </c>
      <c r="F23" s="490">
        <v>0</v>
      </c>
      <c r="G23" s="469" t="s">
        <v>3133</v>
      </c>
      <c r="H23" s="471" t="s">
        <v>1917</v>
      </c>
      <c r="I23" s="470">
        <v>1000000</v>
      </c>
      <c r="J23" s="490">
        <v>0</v>
      </c>
      <c r="K23" s="490">
        <v>0</v>
      </c>
      <c r="L23" s="490">
        <v>0</v>
      </c>
      <c r="N23" s="326"/>
    </row>
    <row r="24" spans="1:14" s="365" customFormat="1" ht="18" customHeight="1">
      <c r="A24" s="476"/>
      <c r="B24" s="477" t="s">
        <v>1466</v>
      </c>
      <c r="C24" s="478">
        <f>SUM(C20:C23)</f>
        <v>11800000</v>
      </c>
      <c r="D24" s="478">
        <f t="shared" ref="D24:F24" si="9">SUM(D20:D23)</f>
        <v>1776789</v>
      </c>
      <c r="E24" s="478">
        <f t="shared" si="9"/>
        <v>1790000</v>
      </c>
      <c r="F24" s="478">
        <f t="shared" si="9"/>
        <v>12060000</v>
      </c>
      <c r="G24" s="476"/>
      <c r="H24" s="479" t="s">
        <v>1466</v>
      </c>
      <c r="I24" s="478">
        <f t="shared" ref="I24:L24" si="10">SUM(I20:I23)</f>
        <v>13600000</v>
      </c>
      <c r="J24" s="478">
        <f t="shared" si="10"/>
        <v>1778000</v>
      </c>
      <c r="K24" s="478">
        <f t="shared" si="10"/>
        <v>2580000</v>
      </c>
      <c r="L24" s="478">
        <f t="shared" si="10"/>
        <v>12860000</v>
      </c>
      <c r="N24" s="464"/>
    </row>
    <row r="25" spans="1:14" s="365" customFormat="1" ht="12.6" customHeight="1">
      <c r="A25" s="453" t="s">
        <v>1738</v>
      </c>
      <c r="B25" s="102" t="s">
        <v>1739</v>
      </c>
      <c r="C25" s="453">
        <v>0</v>
      </c>
      <c r="D25" s="489">
        <v>0</v>
      </c>
      <c r="E25" s="489">
        <v>0</v>
      </c>
      <c r="F25" s="489">
        <v>0</v>
      </c>
      <c r="G25" s="453" t="s">
        <v>1921</v>
      </c>
      <c r="H25" s="180" t="s">
        <v>1739</v>
      </c>
      <c r="I25" s="180">
        <v>0</v>
      </c>
      <c r="J25" s="489">
        <v>0</v>
      </c>
      <c r="K25" s="489">
        <v>0</v>
      </c>
      <c r="L25" s="489">
        <v>0</v>
      </c>
      <c r="N25" s="464"/>
    </row>
    <row r="26" spans="1:14" s="365" customFormat="1" ht="15" customHeight="1">
      <c r="A26" s="469" t="s">
        <v>1740</v>
      </c>
      <c r="B26" s="101" t="s">
        <v>1718</v>
      </c>
      <c r="C26" s="468">
        <v>0</v>
      </c>
      <c r="D26" s="490">
        <v>0</v>
      </c>
      <c r="E26" s="491">
        <v>500000</v>
      </c>
      <c r="F26" s="491">
        <v>500000</v>
      </c>
      <c r="G26" s="469" t="s">
        <v>1922</v>
      </c>
      <c r="H26" s="471" t="s">
        <v>2459</v>
      </c>
      <c r="I26" s="470">
        <v>62100000</v>
      </c>
      <c r="J26" s="490">
        <v>54313000</v>
      </c>
      <c r="K26" s="490">
        <v>54320000</v>
      </c>
      <c r="L26" s="490">
        <v>55220000</v>
      </c>
      <c r="N26" s="326"/>
    </row>
    <row r="27" spans="1:14" s="365" customFormat="1" ht="25.9" customHeight="1">
      <c r="A27" s="469" t="s">
        <v>1741</v>
      </c>
      <c r="B27" s="101" t="s">
        <v>1446</v>
      </c>
      <c r="C27" s="470">
        <v>4600000</v>
      </c>
      <c r="D27" s="503">
        <v>3330795</v>
      </c>
      <c r="E27" s="490">
        <v>3330000</v>
      </c>
      <c r="F27" s="490">
        <f>L26-F28</f>
        <v>4860000</v>
      </c>
      <c r="G27" s="469" t="s">
        <v>1924</v>
      </c>
      <c r="H27" s="471" t="s">
        <v>1905</v>
      </c>
      <c r="I27" s="470">
        <v>0</v>
      </c>
      <c r="J27" s="490">
        <v>0</v>
      </c>
      <c r="K27" s="490">
        <v>0</v>
      </c>
      <c r="L27" s="490">
        <v>0</v>
      </c>
      <c r="N27" s="326"/>
    </row>
    <row r="28" spans="1:14" s="365" customFormat="1" ht="14.45" customHeight="1">
      <c r="A28" s="469" t="s">
        <v>1742</v>
      </c>
      <c r="B28" s="101" t="s">
        <v>1448</v>
      </c>
      <c r="C28" s="470">
        <v>57500000</v>
      </c>
      <c r="D28" s="503">
        <v>48864000</v>
      </c>
      <c r="E28" s="490">
        <v>48870000</v>
      </c>
      <c r="F28" s="490">
        <v>50360000</v>
      </c>
      <c r="G28" s="469" t="s">
        <v>3134</v>
      </c>
      <c r="H28" s="471" t="s">
        <v>1923</v>
      </c>
      <c r="I28" s="470">
        <v>10000000</v>
      </c>
      <c r="J28" s="491">
        <v>0</v>
      </c>
      <c r="K28" s="491">
        <v>500000</v>
      </c>
      <c r="L28" s="491">
        <v>500000</v>
      </c>
      <c r="N28" s="326"/>
    </row>
    <row r="29" spans="1:14" s="463" customFormat="1" ht="15.6" customHeight="1">
      <c r="A29" s="476"/>
      <c r="B29" s="477" t="s">
        <v>1466</v>
      </c>
      <c r="C29" s="478">
        <f>SUM(C26:C28)</f>
        <v>62100000</v>
      </c>
      <c r="D29" s="478">
        <f t="shared" ref="D29:F29" si="11">SUM(D26:D28)</f>
        <v>52194795</v>
      </c>
      <c r="E29" s="478">
        <f t="shared" si="11"/>
        <v>52700000</v>
      </c>
      <c r="F29" s="478">
        <f t="shared" si="11"/>
        <v>55720000</v>
      </c>
      <c r="G29" s="476"/>
      <c r="H29" s="479" t="s">
        <v>28</v>
      </c>
      <c r="I29" s="478">
        <f t="shared" ref="I29:L29" si="12">SUM(I26:I28)</f>
        <v>72100000</v>
      </c>
      <c r="J29" s="478">
        <f t="shared" si="12"/>
        <v>54313000</v>
      </c>
      <c r="K29" s="478">
        <f t="shared" si="12"/>
        <v>54820000</v>
      </c>
      <c r="L29" s="478">
        <f t="shared" si="12"/>
        <v>55720000</v>
      </c>
      <c r="N29" s="464"/>
    </row>
    <row r="30" spans="1:14" s="365" customFormat="1" ht="12.6" customHeight="1">
      <c r="A30" s="453" t="s">
        <v>1743</v>
      </c>
      <c r="B30" s="102" t="s">
        <v>1744</v>
      </c>
      <c r="C30" s="453">
        <v>0</v>
      </c>
      <c r="D30" s="489">
        <v>0</v>
      </c>
      <c r="E30" s="489">
        <v>0</v>
      </c>
      <c r="F30" s="489">
        <v>0</v>
      </c>
      <c r="G30" s="453" t="s">
        <v>1925</v>
      </c>
      <c r="H30" s="180" t="s">
        <v>1926</v>
      </c>
      <c r="I30" s="180">
        <v>0</v>
      </c>
      <c r="J30" s="489">
        <v>0</v>
      </c>
      <c r="K30" s="489">
        <v>0</v>
      </c>
      <c r="L30" s="489">
        <v>0</v>
      </c>
      <c r="N30" s="464"/>
    </row>
    <row r="31" spans="1:14" s="365" customFormat="1" ht="13.15" customHeight="1">
      <c r="A31" s="469" t="s">
        <v>1745</v>
      </c>
      <c r="B31" s="101" t="s">
        <v>1718</v>
      </c>
      <c r="C31" s="468">
        <v>0</v>
      </c>
      <c r="D31" s="490">
        <v>0</v>
      </c>
      <c r="E31" s="490">
        <v>100000</v>
      </c>
      <c r="F31" s="490">
        <v>100000</v>
      </c>
      <c r="G31" s="469" t="s">
        <v>1927</v>
      </c>
      <c r="H31" s="471" t="s">
        <v>2460</v>
      </c>
      <c r="I31" s="470">
        <v>10200000</v>
      </c>
      <c r="J31" s="490">
        <v>1175660</v>
      </c>
      <c r="K31" s="490">
        <v>1180000</v>
      </c>
      <c r="L31" s="490">
        <v>9450000</v>
      </c>
      <c r="N31" s="326"/>
    </row>
    <row r="32" spans="1:14" s="365" customFormat="1" ht="12.6" customHeight="1">
      <c r="A32" s="469" t="s">
        <v>1746</v>
      </c>
      <c r="B32" s="101" t="s">
        <v>1446</v>
      </c>
      <c r="C32" s="470">
        <v>1300000</v>
      </c>
      <c r="D32" s="490">
        <v>32619</v>
      </c>
      <c r="E32" s="490">
        <v>40000</v>
      </c>
      <c r="F32" s="490">
        <v>1120000</v>
      </c>
      <c r="G32" s="469" t="s">
        <v>1929</v>
      </c>
      <c r="H32" s="471" t="s">
        <v>1930</v>
      </c>
      <c r="I32" s="470">
        <v>0</v>
      </c>
      <c r="J32" s="490">
        <v>0</v>
      </c>
      <c r="K32" s="490">
        <v>0</v>
      </c>
      <c r="L32" s="490">
        <v>0</v>
      </c>
      <c r="N32" s="326"/>
    </row>
    <row r="33" spans="1:16" s="365" customFormat="1" ht="24.6" customHeight="1">
      <c r="A33" s="469" t="s">
        <v>3115</v>
      </c>
      <c r="B33" s="101" t="s">
        <v>1448</v>
      </c>
      <c r="C33" s="470">
        <v>8900000</v>
      </c>
      <c r="D33" s="490">
        <v>500000</v>
      </c>
      <c r="E33" s="490">
        <v>500000</v>
      </c>
      <c r="F33" s="490">
        <v>8330000</v>
      </c>
      <c r="G33" s="469" t="s">
        <v>1931</v>
      </c>
      <c r="H33" s="471" t="s">
        <v>1905</v>
      </c>
      <c r="I33" s="470">
        <v>0</v>
      </c>
      <c r="J33" s="490">
        <v>0</v>
      </c>
      <c r="K33" s="490">
        <v>0</v>
      </c>
      <c r="L33" s="490">
        <v>0</v>
      </c>
      <c r="N33" s="326"/>
    </row>
    <row r="34" spans="1:16" s="365" customFormat="1" ht="13.15" customHeight="1">
      <c r="A34" s="469"/>
      <c r="B34" s="101"/>
      <c r="C34" s="470">
        <v>0</v>
      </c>
      <c r="D34" s="490">
        <v>0</v>
      </c>
      <c r="E34" s="490">
        <v>0</v>
      </c>
      <c r="F34" s="490">
        <v>0</v>
      </c>
      <c r="G34" s="469" t="s">
        <v>3135</v>
      </c>
      <c r="H34" s="471" t="s">
        <v>1928</v>
      </c>
      <c r="I34" s="470">
        <v>500000</v>
      </c>
      <c r="J34" s="490">
        <v>0</v>
      </c>
      <c r="K34" s="490">
        <v>100000</v>
      </c>
      <c r="L34" s="490">
        <v>100000</v>
      </c>
      <c r="N34" s="326"/>
    </row>
    <row r="35" spans="1:16" s="365" customFormat="1" ht="15" customHeight="1">
      <c r="A35" s="476"/>
      <c r="B35" s="477" t="s">
        <v>1466</v>
      </c>
      <c r="C35" s="478">
        <f>SUM(C31:C34)</f>
        <v>10200000</v>
      </c>
      <c r="D35" s="478">
        <f t="shared" ref="D35:F35" si="13">SUM(D31:D34)</f>
        <v>532619</v>
      </c>
      <c r="E35" s="478">
        <f t="shared" si="13"/>
        <v>640000</v>
      </c>
      <c r="F35" s="478">
        <f t="shared" si="13"/>
        <v>9550000</v>
      </c>
      <c r="G35" s="480"/>
      <c r="H35" s="479" t="s">
        <v>1466</v>
      </c>
      <c r="I35" s="478">
        <f t="shared" ref="I35:L35" si="14">SUM(I31:I34)</f>
        <v>10700000</v>
      </c>
      <c r="J35" s="478">
        <f t="shared" si="14"/>
        <v>1175660</v>
      </c>
      <c r="K35" s="478">
        <f t="shared" si="14"/>
        <v>1280000</v>
      </c>
      <c r="L35" s="478">
        <f t="shared" si="14"/>
        <v>9550000</v>
      </c>
      <c r="N35" s="464"/>
    </row>
    <row r="36" spans="1:16" s="365" customFormat="1" ht="13.15" customHeight="1">
      <c r="A36" s="453" t="s">
        <v>1747</v>
      </c>
      <c r="B36" s="102" t="s">
        <v>1748</v>
      </c>
      <c r="C36" s="453">
        <v>0</v>
      </c>
      <c r="D36" s="489">
        <v>0</v>
      </c>
      <c r="E36" s="489">
        <v>0</v>
      </c>
      <c r="F36" s="489">
        <v>0</v>
      </c>
      <c r="G36" s="453" t="s">
        <v>1932</v>
      </c>
      <c r="H36" s="180" t="s">
        <v>1933</v>
      </c>
      <c r="I36" s="180">
        <v>0</v>
      </c>
      <c r="J36" s="489">
        <v>0</v>
      </c>
      <c r="K36" s="489">
        <v>0</v>
      </c>
      <c r="L36" s="489">
        <v>0</v>
      </c>
      <c r="N36" s="464"/>
    </row>
    <row r="37" spans="1:16" s="365" customFormat="1" ht="13.9" customHeight="1">
      <c r="A37" s="469" t="s">
        <v>1749</v>
      </c>
      <c r="B37" s="101" t="s">
        <v>1718</v>
      </c>
      <c r="C37" s="468">
        <v>0</v>
      </c>
      <c r="D37" s="490">
        <v>0</v>
      </c>
      <c r="E37" s="490">
        <v>1000000</v>
      </c>
      <c r="F37" s="490">
        <v>1000000</v>
      </c>
      <c r="G37" s="469" t="s">
        <v>1934</v>
      </c>
      <c r="H37" s="471" t="s">
        <v>1935</v>
      </c>
      <c r="I37" s="470">
        <v>323500000</v>
      </c>
      <c r="J37" s="490">
        <v>204021000</v>
      </c>
      <c r="K37" s="490">
        <v>204020000</v>
      </c>
      <c r="L37" s="490">
        <v>397690000</v>
      </c>
      <c r="N37" s="326"/>
    </row>
    <row r="38" spans="1:16" s="365" customFormat="1" ht="24" customHeight="1">
      <c r="A38" s="469" t="s">
        <v>1750</v>
      </c>
      <c r="B38" s="101" t="s">
        <v>1446</v>
      </c>
      <c r="C38" s="470">
        <v>31800000</v>
      </c>
      <c r="D38" s="503">
        <v>9035862</v>
      </c>
      <c r="E38" s="490">
        <v>9040000</v>
      </c>
      <c r="F38" s="490">
        <f>L37-F39</f>
        <v>38770000</v>
      </c>
      <c r="G38" s="469" t="s">
        <v>1936</v>
      </c>
      <c r="H38" s="471" t="s">
        <v>1905</v>
      </c>
      <c r="I38" s="470">
        <v>0</v>
      </c>
      <c r="J38" s="490">
        <v>0</v>
      </c>
      <c r="K38" s="490">
        <v>0</v>
      </c>
      <c r="L38" s="490">
        <v>0</v>
      </c>
      <c r="N38" s="326"/>
    </row>
    <row r="39" spans="1:16" s="365" customFormat="1" ht="14.45" customHeight="1">
      <c r="A39" s="469" t="s">
        <v>1751</v>
      </c>
      <c r="B39" s="101" t="s">
        <v>1448</v>
      </c>
      <c r="C39" s="470">
        <v>291700000</v>
      </c>
      <c r="D39" s="503">
        <v>136707500</v>
      </c>
      <c r="E39" s="490">
        <v>136710000</v>
      </c>
      <c r="F39" s="490">
        <v>358920000</v>
      </c>
      <c r="G39" s="469" t="s">
        <v>3136</v>
      </c>
      <c r="H39" s="471" t="s">
        <v>1935</v>
      </c>
      <c r="I39" s="470">
        <v>50000000</v>
      </c>
      <c r="J39" s="491">
        <v>0</v>
      </c>
      <c r="K39" s="490">
        <v>1000000</v>
      </c>
      <c r="L39" s="490">
        <v>1000000</v>
      </c>
      <c r="N39" s="326"/>
    </row>
    <row r="40" spans="1:16" s="365" customFormat="1" ht="13.9" customHeight="1">
      <c r="A40" s="476"/>
      <c r="B40" s="477" t="s">
        <v>1466</v>
      </c>
      <c r="C40" s="478">
        <f>SUM(C37:C39)</f>
        <v>323500000</v>
      </c>
      <c r="D40" s="478">
        <f t="shared" ref="D40:F40" si="15">SUM(D37:D39)</f>
        <v>145743362</v>
      </c>
      <c r="E40" s="478">
        <f t="shared" si="15"/>
        <v>146750000</v>
      </c>
      <c r="F40" s="478">
        <f t="shared" si="15"/>
        <v>398690000</v>
      </c>
      <c r="G40" s="476"/>
      <c r="H40" s="479" t="s">
        <v>28</v>
      </c>
      <c r="I40" s="478">
        <f t="shared" ref="I40:L40" si="16">SUM(I37:I39)</f>
        <v>373500000</v>
      </c>
      <c r="J40" s="478">
        <f t="shared" si="16"/>
        <v>204021000</v>
      </c>
      <c r="K40" s="478">
        <f t="shared" si="16"/>
        <v>205020000</v>
      </c>
      <c r="L40" s="478">
        <f t="shared" si="16"/>
        <v>398690000</v>
      </c>
      <c r="N40" s="464"/>
    </row>
    <row r="41" spans="1:16" s="365" customFormat="1" ht="15" customHeight="1">
      <c r="A41" s="468"/>
      <c r="B41" s="468"/>
      <c r="C41" s="468">
        <v>0</v>
      </c>
      <c r="D41" s="491">
        <v>0</v>
      </c>
      <c r="E41" s="491">
        <v>0</v>
      </c>
      <c r="F41" s="491">
        <v>0</v>
      </c>
      <c r="G41" s="474"/>
      <c r="H41" s="474"/>
      <c r="I41" s="474"/>
      <c r="J41" s="474"/>
      <c r="K41" s="474"/>
      <c r="L41" s="474"/>
    </row>
    <row r="42" spans="1:16" s="365" customFormat="1" ht="16.149999999999999" customHeight="1">
      <c r="A42" s="453" t="s">
        <v>1752</v>
      </c>
      <c r="B42" s="102" t="s">
        <v>1753</v>
      </c>
      <c r="C42" s="453">
        <v>0</v>
      </c>
      <c r="D42" s="489">
        <v>0</v>
      </c>
      <c r="E42" s="489">
        <v>0</v>
      </c>
      <c r="F42" s="489">
        <v>0</v>
      </c>
      <c r="G42" s="453" t="s">
        <v>1937</v>
      </c>
      <c r="H42" s="180" t="s">
        <v>1753</v>
      </c>
      <c r="I42" s="381">
        <v>0</v>
      </c>
      <c r="J42" s="489">
        <v>0</v>
      </c>
      <c r="K42" s="489">
        <v>0</v>
      </c>
      <c r="L42" s="489">
        <v>0</v>
      </c>
      <c r="N42" s="464"/>
    </row>
    <row r="43" spans="1:16" s="365" customFormat="1" ht="15.6" customHeight="1">
      <c r="A43" s="469" t="s">
        <v>1754</v>
      </c>
      <c r="B43" s="101" t="s">
        <v>1718</v>
      </c>
      <c r="C43" s="473">
        <v>0</v>
      </c>
      <c r="D43" s="490">
        <v>0</v>
      </c>
      <c r="E43" s="490">
        <v>500000</v>
      </c>
      <c r="F43" s="490">
        <v>500000</v>
      </c>
      <c r="G43" s="469" t="s">
        <v>1938</v>
      </c>
      <c r="H43" s="471" t="s">
        <v>2461</v>
      </c>
      <c r="I43" s="470">
        <v>51800000</v>
      </c>
      <c r="J43" s="490">
        <v>50477000</v>
      </c>
      <c r="K43" s="490">
        <v>50480000</v>
      </c>
      <c r="L43" s="490">
        <v>41250000</v>
      </c>
      <c r="N43" s="326"/>
    </row>
    <row r="44" spans="1:16" s="463" customFormat="1" ht="26.45" customHeight="1">
      <c r="A44" s="469" t="s">
        <v>1755</v>
      </c>
      <c r="B44" s="101" t="s">
        <v>1446</v>
      </c>
      <c r="C44" s="470">
        <v>3500000</v>
      </c>
      <c r="D44" s="503">
        <v>3146665</v>
      </c>
      <c r="E44" s="490">
        <v>3150000</v>
      </c>
      <c r="F44" s="490">
        <v>3300000</v>
      </c>
      <c r="G44" s="469" t="s">
        <v>1940</v>
      </c>
      <c r="H44" s="471" t="s">
        <v>1905</v>
      </c>
      <c r="I44" s="470">
        <v>0</v>
      </c>
      <c r="J44" s="490">
        <v>0</v>
      </c>
      <c r="K44" s="490">
        <v>0</v>
      </c>
      <c r="L44" s="490">
        <v>0</v>
      </c>
      <c r="M44" s="466"/>
      <c r="N44" s="326"/>
      <c r="O44" s="466"/>
      <c r="P44" s="466"/>
    </row>
    <row r="45" spans="1:16" s="365" customFormat="1" ht="13.9" customHeight="1">
      <c r="A45" s="469" t="s">
        <v>1756</v>
      </c>
      <c r="B45" s="101" t="s">
        <v>1448</v>
      </c>
      <c r="C45" s="470">
        <v>48300000</v>
      </c>
      <c r="D45" s="503">
        <v>46267500</v>
      </c>
      <c r="E45" s="490">
        <v>46270000</v>
      </c>
      <c r="F45" s="490">
        <v>37950000</v>
      </c>
      <c r="G45" s="469" t="s">
        <v>3137</v>
      </c>
      <c r="H45" s="471" t="s">
        <v>1939</v>
      </c>
      <c r="I45" s="470">
        <v>10000000</v>
      </c>
      <c r="J45" s="498">
        <v>0</v>
      </c>
      <c r="K45" s="490">
        <v>500000</v>
      </c>
      <c r="L45" s="490">
        <v>500000</v>
      </c>
      <c r="N45" s="326"/>
    </row>
    <row r="46" spans="1:16" s="365" customFormat="1" ht="13.9" customHeight="1">
      <c r="A46" s="476"/>
      <c r="B46" s="477" t="s">
        <v>1466</v>
      </c>
      <c r="C46" s="478">
        <f>SUM(C43:C45)</f>
        <v>51800000</v>
      </c>
      <c r="D46" s="478">
        <f t="shared" ref="D46:F46" si="17">SUM(D43:D45)</f>
        <v>49414165</v>
      </c>
      <c r="E46" s="478">
        <f t="shared" si="17"/>
        <v>49920000</v>
      </c>
      <c r="F46" s="478">
        <f t="shared" si="17"/>
        <v>41750000</v>
      </c>
      <c r="G46" s="476"/>
      <c r="H46" s="479" t="s">
        <v>28</v>
      </c>
      <c r="I46" s="478">
        <f t="shared" ref="I46:L46" si="18">SUM(I43:I45)</f>
        <v>61800000</v>
      </c>
      <c r="J46" s="478">
        <f t="shared" si="18"/>
        <v>50477000</v>
      </c>
      <c r="K46" s="478">
        <f t="shared" si="18"/>
        <v>50980000</v>
      </c>
      <c r="L46" s="478">
        <f t="shared" si="18"/>
        <v>41750000</v>
      </c>
      <c r="N46" s="464"/>
    </row>
    <row r="47" spans="1:16" s="365" customFormat="1" ht="16.149999999999999" customHeight="1">
      <c r="A47" s="453" t="s">
        <v>1757</v>
      </c>
      <c r="B47" s="102" t="s">
        <v>1758</v>
      </c>
      <c r="C47" s="453">
        <v>0</v>
      </c>
      <c r="D47" s="453">
        <v>0</v>
      </c>
      <c r="E47" s="489">
        <v>0</v>
      </c>
      <c r="F47" s="489">
        <v>0</v>
      </c>
      <c r="G47" s="453" t="s">
        <v>1941</v>
      </c>
      <c r="H47" s="180" t="s">
        <v>1758</v>
      </c>
      <c r="I47" s="381">
        <v>0</v>
      </c>
      <c r="J47" s="489">
        <v>0</v>
      </c>
      <c r="K47" s="489">
        <v>0</v>
      </c>
      <c r="L47" s="489">
        <v>0</v>
      </c>
      <c r="N47" s="464"/>
    </row>
    <row r="48" spans="1:16" s="365" customFormat="1" ht="16.149999999999999" customHeight="1">
      <c r="A48" s="469" t="s">
        <v>1759</v>
      </c>
      <c r="B48" s="101" t="s">
        <v>1718</v>
      </c>
      <c r="C48" s="470">
        <v>0</v>
      </c>
      <c r="D48" s="470">
        <v>0</v>
      </c>
      <c r="E48" s="490">
        <v>2000000</v>
      </c>
      <c r="F48" s="490">
        <v>2000000</v>
      </c>
      <c r="G48" s="469" t="s">
        <v>1942</v>
      </c>
      <c r="H48" s="471" t="s">
        <v>2222</v>
      </c>
      <c r="I48" s="470">
        <v>54700000</v>
      </c>
      <c r="J48" s="490">
        <v>53976000</v>
      </c>
      <c r="K48" s="490">
        <v>53980000</v>
      </c>
      <c r="L48" s="490">
        <v>58140000</v>
      </c>
      <c r="N48" s="326"/>
    </row>
    <row r="49" spans="1:14" s="463" customFormat="1" ht="13.9" customHeight="1">
      <c r="A49" s="469" t="s">
        <v>1760</v>
      </c>
      <c r="B49" s="101" t="s">
        <v>1446</v>
      </c>
      <c r="C49" s="470">
        <v>3400000</v>
      </c>
      <c r="D49" s="470">
        <v>3305602</v>
      </c>
      <c r="E49" s="490">
        <v>3310000</v>
      </c>
      <c r="F49" s="490">
        <v>4160000</v>
      </c>
      <c r="G49" s="469" t="s">
        <v>1944</v>
      </c>
      <c r="H49" s="471" t="s">
        <v>2518</v>
      </c>
      <c r="I49" s="470">
        <v>0</v>
      </c>
      <c r="J49" s="490">
        <v>0</v>
      </c>
      <c r="K49" s="490">
        <v>0</v>
      </c>
      <c r="L49" s="490">
        <v>0</v>
      </c>
      <c r="N49" s="326"/>
    </row>
    <row r="50" spans="1:14" s="365" customFormat="1" ht="14.45" customHeight="1">
      <c r="A50" s="469" t="s">
        <v>1761</v>
      </c>
      <c r="B50" s="101" t="s">
        <v>1448</v>
      </c>
      <c r="C50" s="470">
        <v>51300000</v>
      </c>
      <c r="D50" s="470">
        <v>50670000</v>
      </c>
      <c r="E50" s="490">
        <v>50670000</v>
      </c>
      <c r="F50" s="490">
        <v>53980000</v>
      </c>
      <c r="G50" s="469" t="s">
        <v>1945</v>
      </c>
      <c r="H50" s="471" t="s">
        <v>1905</v>
      </c>
      <c r="I50" s="470">
        <v>0</v>
      </c>
      <c r="J50" s="490">
        <v>0</v>
      </c>
      <c r="K50" s="490">
        <v>0</v>
      </c>
      <c r="L50" s="490">
        <v>0</v>
      </c>
      <c r="N50" s="326"/>
    </row>
    <row r="51" spans="1:14" s="365" customFormat="1" ht="13.9" customHeight="1">
      <c r="A51" s="469"/>
      <c r="B51" s="101"/>
      <c r="C51" s="470">
        <v>0</v>
      </c>
      <c r="D51" s="470">
        <v>0</v>
      </c>
      <c r="E51" s="490">
        <v>0</v>
      </c>
      <c r="F51" s="490">
        <v>0</v>
      </c>
      <c r="G51" s="469" t="s">
        <v>3138</v>
      </c>
      <c r="H51" s="471" t="s">
        <v>1943</v>
      </c>
      <c r="I51" s="470">
        <v>50000000</v>
      </c>
      <c r="J51" s="490">
        <v>642660</v>
      </c>
      <c r="K51" s="490">
        <v>650000</v>
      </c>
      <c r="L51" s="490">
        <v>2000000</v>
      </c>
      <c r="N51" s="326"/>
    </row>
    <row r="52" spans="1:14" s="365" customFormat="1" ht="15" customHeight="1">
      <c r="A52" s="476"/>
      <c r="B52" s="477" t="s">
        <v>1466</v>
      </c>
      <c r="C52" s="478">
        <f>SUM(C48:C51)</f>
        <v>54700000</v>
      </c>
      <c r="D52" s="478">
        <f t="shared" ref="D52:F52" si="19">SUM(D48:D51)</f>
        <v>53975602</v>
      </c>
      <c r="E52" s="478">
        <f t="shared" si="19"/>
        <v>55980000</v>
      </c>
      <c r="F52" s="478">
        <f t="shared" si="19"/>
        <v>60140000</v>
      </c>
      <c r="G52" s="476"/>
      <c r="H52" s="479" t="s">
        <v>28</v>
      </c>
      <c r="I52" s="478">
        <f t="shared" ref="I52:L52" si="20">SUM(I48:I51)</f>
        <v>104700000</v>
      </c>
      <c r="J52" s="478">
        <f t="shared" si="20"/>
        <v>54618660</v>
      </c>
      <c r="K52" s="478">
        <f t="shared" si="20"/>
        <v>54630000</v>
      </c>
      <c r="L52" s="478">
        <f t="shared" si="20"/>
        <v>60140000</v>
      </c>
      <c r="N52" s="464"/>
    </row>
    <row r="53" spans="1:14" s="365" customFormat="1" ht="13.9" customHeight="1">
      <c r="A53" s="453" t="s">
        <v>1715</v>
      </c>
      <c r="B53" s="102" t="s">
        <v>1762</v>
      </c>
      <c r="C53" s="453">
        <v>0</v>
      </c>
      <c r="D53" s="453">
        <v>0</v>
      </c>
      <c r="E53" s="489">
        <v>0</v>
      </c>
      <c r="F53" s="489">
        <v>0</v>
      </c>
      <c r="G53" s="453" t="s">
        <v>3139</v>
      </c>
      <c r="H53" s="180" t="s">
        <v>1762</v>
      </c>
      <c r="I53" s="381">
        <v>0</v>
      </c>
      <c r="J53" s="489">
        <v>0</v>
      </c>
      <c r="K53" s="489">
        <v>0</v>
      </c>
      <c r="L53" s="489">
        <v>0</v>
      </c>
      <c r="N53" s="464"/>
    </row>
    <row r="54" spans="1:14" s="365" customFormat="1" ht="13.15" customHeight="1">
      <c r="A54" s="469" t="s">
        <v>3187</v>
      </c>
      <c r="B54" s="101" t="s">
        <v>1718</v>
      </c>
      <c r="C54" s="470">
        <v>0</v>
      </c>
      <c r="D54" s="470">
        <v>0</v>
      </c>
      <c r="E54" s="490">
        <v>100000</v>
      </c>
      <c r="F54" s="490">
        <v>100000</v>
      </c>
      <c r="G54" s="469" t="s">
        <v>3140</v>
      </c>
      <c r="H54" s="471" t="s">
        <v>2223</v>
      </c>
      <c r="I54" s="470">
        <v>4900000</v>
      </c>
      <c r="J54" s="490">
        <v>0</v>
      </c>
      <c r="K54" s="470">
        <v>4900000</v>
      </c>
      <c r="L54" s="490">
        <v>5250000</v>
      </c>
      <c r="N54" s="326"/>
    </row>
    <row r="55" spans="1:14" s="463" customFormat="1" ht="13.15" customHeight="1">
      <c r="A55" s="469" t="s">
        <v>3188</v>
      </c>
      <c r="B55" s="101" t="s">
        <v>1446</v>
      </c>
      <c r="C55" s="470">
        <v>600000</v>
      </c>
      <c r="D55" s="470">
        <v>0</v>
      </c>
      <c r="E55" s="490">
        <v>600000</v>
      </c>
      <c r="F55" s="490">
        <f>L54-F56</f>
        <v>350000</v>
      </c>
      <c r="G55" s="469" t="s">
        <v>3141</v>
      </c>
      <c r="H55" s="471" t="s">
        <v>2737</v>
      </c>
      <c r="I55" s="470">
        <v>0</v>
      </c>
      <c r="J55" s="490">
        <v>0</v>
      </c>
      <c r="K55" s="490">
        <v>0</v>
      </c>
      <c r="L55" s="490">
        <v>0</v>
      </c>
      <c r="N55" s="326"/>
    </row>
    <row r="56" spans="1:14" s="365" customFormat="1" ht="22.9" customHeight="1">
      <c r="A56" s="469" t="s">
        <v>3189</v>
      </c>
      <c r="B56" s="101" t="s">
        <v>1448</v>
      </c>
      <c r="C56" s="470">
        <v>4300000</v>
      </c>
      <c r="D56" s="470">
        <v>0</v>
      </c>
      <c r="E56" s="490">
        <v>4300000</v>
      </c>
      <c r="F56" s="490">
        <v>4900000</v>
      </c>
      <c r="G56" s="469" t="s">
        <v>3142</v>
      </c>
      <c r="H56" s="471" t="s">
        <v>1905</v>
      </c>
      <c r="I56" s="470">
        <v>0</v>
      </c>
      <c r="J56" s="490">
        <v>0</v>
      </c>
      <c r="K56" s="490">
        <v>0</v>
      </c>
      <c r="L56" s="490">
        <v>0</v>
      </c>
      <c r="N56" s="326"/>
    </row>
    <row r="57" spans="1:14" s="365" customFormat="1" ht="13.15" customHeight="1">
      <c r="A57" s="469"/>
      <c r="B57" s="101"/>
      <c r="C57" s="470">
        <v>0</v>
      </c>
      <c r="D57" s="470">
        <v>0</v>
      </c>
      <c r="E57" s="490">
        <v>0</v>
      </c>
      <c r="F57" s="490">
        <v>0</v>
      </c>
      <c r="G57" s="469" t="s">
        <v>3143</v>
      </c>
      <c r="H57" s="471" t="s">
        <v>1946</v>
      </c>
      <c r="I57" s="470">
        <v>0</v>
      </c>
      <c r="J57" s="490">
        <v>0</v>
      </c>
      <c r="K57" s="490">
        <v>100000</v>
      </c>
      <c r="L57" s="490">
        <v>100000</v>
      </c>
      <c r="N57" s="326"/>
    </row>
    <row r="58" spans="1:14" s="365" customFormat="1" ht="13.9" customHeight="1">
      <c r="A58" s="476"/>
      <c r="B58" s="477" t="s">
        <v>1466</v>
      </c>
      <c r="C58" s="478">
        <f>SUM(C54:C57)</f>
        <v>4900000</v>
      </c>
      <c r="D58" s="478">
        <f t="shared" ref="D58:F58" si="21">SUM(D54:D57)</f>
        <v>0</v>
      </c>
      <c r="E58" s="478">
        <f t="shared" si="21"/>
        <v>5000000</v>
      </c>
      <c r="F58" s="478">
        <f t="shared" si="21"/>
        <v>5350000</v>
      </c>
      <c r="G58" s="476"/>
      <c r="H58" s="479" t="s">
        <v>28</v>
      </c>
      <c r="I58" s="478">
        <f t="shared" ref="I58:L58" si="22">SUM(I54:I57)</f>
        <v>4900000</v>
      </c>
      <c r="J58" s="478">
        <f t="shared" si="22"/>
        <v>0</v>
      </c>
      <c r="K58" s="478">
        <f t="shared" si="22"/>
        <v>5000000</v>
      </c>
      <c r="L58" s="478">
        <f t="shared" si="22"/>
        <v>5350000</v>
      </c>
      <c r="N58" s="464"/>
    </row>
    <row r="59" spans="1:14" s="365" customFormat="1" ht="13.9" customHeight="1">
      <c r="A59" s="453" t="s">
        <v>1763</v>
      </c>
      <c r="B59" s="102" t="s">
        <v>1764</v>
      </c>
      <c r="C59" s="453">
        <v>0</v>
      </c>
      <c r="D59" s="453">
        <v>0</v>
      </c>
      <c r="E59" s="489">
        <v>0</v>
      </c>
      <c r="F59" s="489">
        <v>0</v>
      </c>
      <c r="G59" s="453" t="s">
        <v>1947</v>
      </c>
      <c r="H59" s="180" t="s">
        <v>1764</v>
      </c>
      <c r="I59" s="381">
        <v>0</v>
      </c>
      <c r="J59" s="489">
        <v>0</v>
      </c>
      <c r="K59" s="489">
        <v>0</v>
      </c>
      <c r="L59" s="489">
        <v>0</v>
      </c>
      <c r="N59" s="464"/>
    </row>
    <row r="60" spans="1:14" s="365" customFormat="1" ht="13.9" customHeight="1">
      <c r="A60" s="469" t="s">
        <v>1765</v>
      </c>
      <c r="B60" s="101" t="s">
        <v>1718</v>
      </c>
      <c r="C60" s="469">
        <v>0</v>
      </c>
      <c r="D60" s="470">
        <v>0</v>
      </c>
      <c r="E60" s="490">
        <v>100000</v>
      </c>
      <c r="F60" s="490">
        <v>100000</v>
      </c>
      <c r="G60" s="469" t="s">
        <v>1948</v>
      </c>
      <c r="H60" s="471" t="s">
        <v>2224</v>
      </c>
      <c r="I60" s="470">
        <v>11900000</v>
      </c>
      <c r="J60" s="490">
        <v>11750126</v>
      </c>
      <c r="K60" s="490">
        <v>11750000</v>
      </c>
      <c r="L60" s="490">
        <v>5740000</v>
      </c>
      <c r="N60" s="326"/>
    </row>
    <row r="61" spans="1:14" s="463" customFormat="1" ht="14.45" customHeight="1">
      <c r="A61" s="469" t="s">
        <v>1766</v>
      </c>
      <c r="B61" s="101" t="s">
        <v>1446</v>
      </c>
      <c r="C61" s="470">
        <v>1300000</v>
      </c>
      <c r="D61" s="470">
        <v>326190</v>
      </c>
      <c r="E61" s="490">
        <v>330000</v>
      </c>
      <c r="F61" s="490">
        <v>410000</v>
      </c>
      <c r="G61" s="469" t="s">
        <v>1950</v>
      </c>
      <c r="H61" s="471" t="s">
        <v>1951</v>
      </c>
      <c r="I61" s="470">
        <v>0</v>
      </c>
      <c r="J61" s="490">
        <v>0</v>
      </c>
      <c r="K61" s="490">
        <v>0</v>
      </c>
      <c r="L61" s="490">
        <v>0</v>
      </c>
      <c r="N61" s="326"/>
    </row>
    <row r="62" spans="1:14" s="365" customFormat="1" ht="24" customHeight="1">
      <c r="A62" s="469" t="s">
        <v>1767</v>
      </c>
      <c r="B62" s="101" t="s">
        <v>1448</v>
      </c>
      <c r="C62" s="470">
        <v>10600000</v>
      </c>
      <c r="D62" s="470">
        <v>5000000</v>
      </c>
      <c r="E62" s="490">
        <v>5000000</v>
      </c>
      <c r="F62" s="490">
        <v>5330000</v>
      </c>
      <c r="G62" s="469" t="s">
        <v>1952</v>
      </c>
      <c r="H62" s="471" t="s">
        <v>1905</v>
      </c>
      <c r="I62" s="470">
        <v>0</v>
      </c>
      <c r="J62" s="490">
        <v>0</v>
      </c>
      <c r="K62" s="490">
        <v>0</v>
      </c>
      <c r="L62" s="490">
        <v>0</v>
      </c>
      <c r="N62" s="326"/>
    </row>
    <row r="63" spans="1:14" s="365" customFormat="1" ht="13.15" customHeight="1">
      <c r="A63" s="469"/>
      <c r="B63" s="101"/>
      <c r="C63" s="470">
        <v>0</v>
      </c>
      <c r="D63" s="470">
        <v>0</v>
      </c>
      <c r="E63" s="490">
        <v>0</v>
      </c>
      <c r="F63" s="490">
        <v>0</v>
      </c>
      <c r="G63" s="469" t="s">
        <v>3144</v>
      </c>
      <c r="H63" s="471" t="s">
        <v>1949</v>
      </c>
      <c r="I63" s="470">
        <v>5000000</v>
      </c>
      <c r="J63" s="490">
        <v>0</v>
      </c>
      <c r="K63" s="490">
        <v>100000</v>
      </c>
      <c r="L63" s="490">
        <v>100000</v>
      </c>
      <c r="N63" s="326"/>
    </row>
    <row r="64" spans="1:14" s="365" customFormat="1" ht="14.45" customHeight="1">
      <c r="A64" s="476"/>
      <c r="B64" s="477" t="s">
        <v>1466</v>
      </c>
      <c r="C64" s="478">
        <f>SUM(C60:C63)</f>
        <v>11900000</v>
      </c>
      <c r="D64" s="478">
        <f t="shared" ref="D64:F64" si="23">SUM(D60:D63)</f>
        <v>5326190</v>
      </c>
      <c r="E64" s="478">
        <f t="shared" si="23"/>
        <v>5430000</v>
      </c>
      <c r="F64" s="478">
        <f t="shared" si="23"/>
        <v>5840000</v>
      </c>
      <c r="G64" s="476"/>
      <c r="H64" s="479" t="s">
        <v>28</v>
      </c>
      <c r="I64" s="478">
        <f t="shared" ref="I64:L64" si="24">SUM(I60:I63)</f>
        <v>16900000</v>
      </c>
      <c r="J64" s="478">
        <f t="shared" si="24"/>
        <v>11750126</v>
      </c>
      <c r="K64" s="478">
        <f t="shared" si="24"/>
        <v>11850000</v>
      </c>
      <c r="L64" s="478">
        <f t="shared" si="24"/>
        <v>5840000</v>
      </c>
      <c r="N64" s="464"/>
    </row>
    <row r="65" spans="1:14" s="365" customFormat="1" ht="14.45" customHeight="1">
      <c r="A65" s="453" t="s">
        <v>1768</v>
      </c>
      <c r="B65" s="102" t="s">
        <v>1769</v>
      </c>
      <c r="C65" s="453">
        <v>0</v>
      </c>
      <c r="D65" s="453">
        <v>0</v>
      </c>
      <c r="E65" s="489">
        <v>0</v>
      </c>
      <c r="F65" s="489">
        <v>0</v>
      </c>
      <c r="G65" s="453" t="s">
        <v>1953</v>
      </c>
      <c r="H65" s="180" t="s">
        <v>1769</v>
      </c>
      <c r="I65" s="381">
        <v>0</v>
      </c>
      <c r="J65" s="489">
        <v>0</v>
      </c>
      <c r="K65" s="489">
        <v>0</v>
      </c>
      <c r="L65" s="489">
        <v>0</v>
      </c>
      <c r="N65" s="464"/>
    </row>
    <row r="66" spans="1:14" s="365" customFormat="1" ht="13.9" customHeight="1">
      <c r="A66" s="469" t="s">
        <v>1770</v>
      </c>
      <c r="B66" s="101" t="s">
        <v>1718</v>
      </c>
      <c r="C66" s="468">
        <v>0</v>
      </c>
      <c r="D66" s="470">
        <v>0</v>
      </c>
      <c r="E66" s="490">
        <v>500000</v>
      </c>
      <c r="F66" s="490">
        <v>500000</v>
      </c>
      <c r="G66" s="469" t="s">
        <v>1954</v>
      </c>
      <c r="H66" s="471" t="s">
        <v>2462</v>
      </c>
      <c r="I66" s="470">
        <v>3600000</v>
      </c>
      <c r="J66" s="490">
        <v>13505320</v>
      </c>
      <c r="K66" s="490">
        <v>13505000</v>
      </c>
      <c r="L66" s="490">
        <v>14060000</v>
      </c>
      <c r="N66" s="326"/>
    </row>
    <row r="67" spans="1:14" s="463" customFormat="1" ht="13.15" customHeight="1">
      <c r="A67" s="469" t="s">
        <v>1771</v>
      </c>
      <c r="B67" s="101" t="s">
        <v>1446</v>
      </c>
      <c r="C67" s="470">
        <v>400000</v>
      </c>
      <c r="D67" s="470">
        <v>65238</v>
      </c>
      <c r="E67" s="490">
        <v>70000</v>
      </c>
      <c r="F67" s="490">
        <f>L66-F68</f>
        <v>980000</v>
      </c>
      <c r="G67" s="469" t="s">
        <v>1956</v>
      </c>
      <c r="H67" s="471" t="s">
        <v>1905</v>
      </c>
      <c r="I67" s="470">
        <v>0</v>
      </c>
      <c r="J67" s="490">
        <v>0</v>
      </c>
      <c r="K67" s="490">
        <v>0</v>
      </c>
      <c r="L67" s="490">
        <v>0</v>
      </c>
      <c r="N67" s="326"/>
    </row>
    <row r="68" spans="1:14" s="365" customFormat="1" ht="16.899999999999999" customHeight="1">
      <c r="A68" s="469" t="s">
        <v>1772</v>
      </c>
      <c r="B68" s="101" t="s">
        <v>1448</v>
      </c>
      <c r="C68" s="470">
        <v>3200000</v>
      </c>
      <c r="D68" s="470">
        <v>1000000</v>
      </c>
      <c r="E68" s="490">
        <v>1000000</v>
      </c>
      <c r="F68" s="490">
        <v>13080000</v>
      </c>
      <c r="G68" s="469" t="s">
        <v>3145</v>
      </c>
      <c r="H68" s="471" t="s">
        <v>1955</v>
      </c>
      <c r="I68" s="470">
        <v>1000000</v>
      </c>
      <c r="J68" s="491">
        <v>0</v>
      </c>
      <c r="K68" s="490">
        <v>500000</v>
      </c>
      <c r="L68" s="490">
        <v>500000</v>
      </c>
      <c r="N68" s="326"/>
    </row>
    <row r="69" spans="1:14" s="365" customFormat="1" ht="15" customHeight="1">
      <c r="A69" s="476"/>
      <c r="B69" s="477" t="s">
        <v>1466</v>
      </c>
      <c r="C69" s="478">
        <f>SUM(C66:C68)</f>
        <v>3600000</v>
      </c>
      <c r="D69" s="478">
        <f t="shared" ref="D69:F69" si="25">SUM(D66:D68)</f>
        <v>1065238</v>
      </c>
      <c r="E69" s="478">
        <f t="shared" si="25"/>
        <v>1570000</v>
      </c>
      <c r="F69" s="478">
        <f t="shared" si="25"/>
        <v>14560000</v>
      </c>
      <c r="G69" s="476"/>
      <c r="H69" s="479" t="s">
        <v>28</v>
      </c>
      <c r="I69" s="479">
        <f>SUM(I66:I68)</f>
        <v>4600000</v>
      </c>
      <c r="J69" s="479">
        <f t="shared" ref="J69:L69" si="26">SUM(J66:J68)</f>
        <v>13505320</v>
      </c>
      <c r="K69" s="479">
        <f t="shared" si="26"/>
        <v>14005000</v>
      </c>
      <c r="L69" s="479">
        <f t="shared" si="26"/>
        <v>14560000</v>
      </c>
      <c r="N69" s="464"/>
    </row>
    <row r="70" spans="1:14" s="365" customFormat="1" ht="13.9" customHeight="1">
      <c r="A70" s="453" t="s">
        <v>1773</v>
      </c>
      <c r="B70" s="102" t="s">
        <v>2225</v>
      </c>
      <c r="C70" s="453">
        <v>0</v>
      </c>
      <c r="D70" s="489">
        <v>0</v>
      </c>
      <c r="E70" s="489">
        <v>0</v>
      </c>
      <c r="F70" s="489">
        <v>0</v>
      </c>
      <c r="G70" s="453" t="s">
        <v>1957</v>
      </c>
      <c r="H70" s="180" t="s">
        <v>1958</v>
      </c>
      <c r="I70" s="381">
        <v>0</v>
      </c>
      <c r="J70" s="489">
        <v>0</v>
      </c>
      <c r="K70" s="489">
        <v>0</v>
      </c>
      <c r="L70" s="489">
        <v>0</v>
      </c>
      <c r="N70" s="464"/>
    </row>
    <row r="71" spans="1:14" s="365" customFormat="1" ht="24">
      <c r="A71" s="469" t="s">
        <v>1774</v>
      </c>
      <c r="B71" s="101" t="s">
        <v>1718</v>
      </c>
      <c r="C71" s="470">
        <v>0</v>
      </c>
      <c r="D71" s="490">
        <v>0</v>
      </c>
      <c r="E71" s="490">
        <v>500000</v>
      </c>
      <c r="F71" s="490">
        <v>500000</v>
      </c>
      <c r="G71" s="469" t="s">
        <v>1959</v>
      </c>
      <c r="H71" s="471" t="s">
        <v>2463</v>
      </c>
      <c r="I71" s="470">
        <v>15000000</v>
      </c>
      <c r="J71" s="490">
        <v>14877320</v>
      </c>
      <c r="K71" s="490">
        <v>14877000</v>
      </c>
      <c r="L71" s="490">
        <v>1150000</v>
      </c>
      <c r="N71" s="326"/>
    </row>
    <row r="72" spans="1:14" s="463" customFormat="1" ht="16.149999999999999" customHeight="1">
      <c r="A72" s="469" t="s">
        <v>1775</v>
      </c>
      <c r="B72" s="101" t="s">
        <v>1446</v>
      </c>
      <c r="C72" s="470">
        <v>1100000</v>
      </c>
      <c r="D72" s="490">
        <v>902950</v>
      </c>
      <c r="E72" s="490">
        <v>910000</v>
      </c>
      <c r="F72" s="490">
        <f>L71-F73</f>
        <v>80000</v>
      </c>
      <c r="G72" s="469" t="s">
        <v>1961</v>
      </c>
      <c r="H72" s="471" t="s">
        <v>1962</v>
      </c>
      <c r="I72" s="470">
        <v>0</v>
      </c>
      <c r="J72" s="490">
        <v>0</v>
      </c>
      <c r="K72" s="490">
        <v>0</v>
      </c>
      <c r="L72" s="490">
        <v>0</v>
      </c>
      <c r="N72" s="326"/>
    </row>
    <row r="73" spans="1:14" s="365" customFormat="1" ht="23.45" customHeight="1">
      <c r="A73" s="469" t="s">
        <v>1776</v>
      </c>
      <c r="B73" s="101" t="s">
        <v>1448</v>
      </c>
      <c r="C73" s="470">
        <v>13900000</v>
      </c>
      <c r="D73" s="490">
        <v>12842500</v>
      </c>
      <c r="E73" s="490">
        <v>12850000</v>
      </c>
      <c r="F73" s="490">
        <v>1070000</v>
      </c>
      <c r="G73" s="469" t="s">
        <v>1963</v>
      </c>
      <c r="H73" s="471" t="s">
        <v>1905</v>
      </c>
      <c r="I73" s="470">
        <v>0</v>
      </c>
      <c r="J73" s="490">
        <v>0</v>
      </c>
      <c r="K73" s="490">
        <v>0</v>
      </c>
      <c r="L73" s="490">
        <v>0</v>
      </c>
      <c r="N73" s="326"/>
    </row>
    <row r="74" spans="1:14" s="365" customFormat="1" ht="15.6" customHeight="1">
      <c r="A74" s="469"/>
      <c r="B74" s="101"/>
      <c r="C74" s="470">
        <v>0</v>
      </c>
      <c r="D74" s="490">
        <v>0</v>
      </c>
      <c r="E74" s="490">
        <v>0</v>
      </c>
      <c r="F74" s="490">
        <v>0</v>
      </c>
      <c r="G74" s="469" t="s">
        <v>3146</v>
      </c>
      <c r="H74" s="471" t="s">
        <v>1960</v>
      </c>
      <c r="I74" s="470">
        <v>1000000</v>
      </c>
      <c r="J74" s="490">
        <v>0</v>
      </c>
      <c r="K74" s="490">
        <v>500000</v>
      </c>
      <c r="L74" s="490">
        <v>500000</v>
      </c>
      <c r="N74" s="326"/>
    </row>
    <row r="75" spans="1:14" s="365" customFormat="1" ht="15" customHeight="1">
      <c r="A75" s="476"/>
      <c r="B75" s="477" t="s">
        <v>1466</v>
      </c>
      <c r="C75" s="478">
        <f>SUM(C71:C74)</f>
        <v>15000000</v>
      </c>
      <c r="D75" s="478">
        <f t="shared" ref="D75:F75" si="27">SUM(D71:D74)</f>
        <v>13745450</v>
      </c>
      <c r="E75" s="478">
        <f t="shared" si="27"/>
        <v>14260000</v>
      </c>
      <c r="F75" s="478">
        <f t="shared" si="27"/>
        <v>1650000</v>
      </c>
      <c r="G75" s="476"/>
      <c r="H75" s="479" t="s">
        <v>28</v>
      </c>
      <c r="I75" s="478">
        <f t="shared" ref="I75:L75" si="28">SUM(I71:I74)</f>
        <v>16000000</v>
      </c>
      <c r="J75" s="478">
        <f t="shared" si="28"/>
        <v>14877320</v>
      </c>
      <c r="K75" s="478">
        <f t="shared" si="28"/>
        <v>15377000</v>
      </c>
      <c r="L75" s="478">
        <f t="shared" si="28"/>
        <v>1650000</v>
      </c>
      <c r="N75" s="464"/>
    </row>
    <row r="76" spans="1:14" s="365" customFormat="1" ht="16.899999999999999" customHeight="1">
      <c r="A76" s="453" t="s">
        <v>1777</v>
      </c>
      <c r="B76" s="102" t="s">
        <v>1778</v>
      </c>
      <c r="C76" s="453">
        <v>0</v>
      </c>
      <c r="D76" s="489">
        <v>0</v>
      </c>
      <c r="E76" s="489">
        <v>0</v>
      </c>
      <c r="F76" s="489">
        <v>0</v>
      </c>
      <c r="G76" s="453" t="s">
        <v>1964</v>
      </c>
      <c r="H76" s="180" t="s">
        <v>1778</v>
      </c>
      <c r="I76" s="381">
        <v>0</v>
      </c>
      <c r="J76" s="489">
        <v>0</v>
      </c>
      <c r="K76" s="489">
        <v>0</v>
      </c>
      <c r="L76" s="489">
        <v>0</v>
      </c>
      <c r="N76" s="464"/>
    </row>
    <row r="77" spans="1:14" s="365" customFormat="1" ht="14.45" customHeight="1">
      <c r="A77" s="469" t="s">
        <v>1779</v>
      </c>
      <c r="B77" s="101" t="s">
        <v>1718</v>
      </c>
      <c r="C77" s="469">
        <v>0</v>
      </c>
      <c r="D77" s="490">
        <v>0</v>
      </c>
      <c r="E77" s="490">
        <v>500000</v>
      </c>
      <c r="F77" s="490">
        <v>500000</v>
      </c>
      <c r="G77" s="469" t="s">
        <v>1965</v>
      </c>
      <c r="H77" s="471" t="s">
        <v>2464</v>
      </c>
      <c r="I77" s="470">
        <v>96100000</v>
      </c>
      <c r="J77" s="490">
        <v>91942000</v>
      </c>
      <c r="K77" s="490">
        <v>91940000</v>
      </c>
      <c r="L77" s="490">
        <v>73670000</v>
      </c>
      <c r="N77" s="326"/>
    </row>
    <row r="78" spans="1:14" s="365" customFormat="1" ht="16.899999999999999" customHeight="1">
      <c r="A78" s="469" t="s">
        <v>1780</v>
      </c>
      <c r="B78" s="101" t="s">
        <v>1446</v>
      </c>
      <c r="C78" s="470">
        <v>6100000</v>
      </c>
      <c r="D78" s="490">
        <v>5752177</v>
      </c>
      <c r="E78" s="490">
        <v>5760000</v>
      </c>
      <c r="F78" s="490">
        <f>L77-F79</f>
        <v>6820000</v>
      </c>
      <c r="G78" s="469" t="s">
        <v>1967</v>
      </c>
      <c r="H78" s="471" t="s">
        <v>1968</v>
      </c>
      <c r="I78" s="470">
        <v>0</v>
      </c>
      <c r="J78" s="490">
        <v>0</v>
      </c>
      <c r="K78" s="490">
        <v>0</v>
      </c>
      <c r="L78" s="490">
        <v>0</v>
      </c>
      <c r="N78" s="326"/>
    </row>
    <row r="79" spans="1:14" s="463" customFormat="1" ht="16.899999999999999" customHeight="1">
      <c r="A79" s="469" t="s">
        <v>1781</v>
      </c>
      <c r="B79" s="101" t="s">
        <v>1448</v>
      </c>
      <c r="C79" s="470">
        <v>90000000</v>
      </c>
      <c r="D79" s="490">
        <v>85132000</v>
      </c>
      <c r="E79" s="490">
        <v>85130000</v>
      </c>
      <c r="F79" s="490">
        <v>66850000</v>
      </c>
      <c r="G79" s="469" t="s">
        <v>1969</v>
      </c>
      <c r="H79" s="471" t="s">
        <v>1970</v>
      </c>
      <c r="I79" s="470">
        <v>15000000</v>
      </c>
      <c r="J79" s="490">
        <v>0</v>
      </c>
      <c r="K79" s="490">
        <v>500000</v>
      </c>
      <c r="L79" s="490">
        <v>500000</v>
      </c>
      <c r="N79" s="326"/>
    </row>
    <row r="80" spans="1:14" s="365" customFormat="1" ht="13.9" customHeight="1">
      <c r="A80" s="468"/>
      <c r="B80" s="472"/>
      <c r="C80" s="468">
        <v>0</v>
      </c>
      <c r="D80" s="491">
        <v>0</v>
      </c>
      <c r="E80" s="491">
        <v>0</v>
      </c>
      <c r="F80" s="491">
        <v>0</v>
      </c>
      <c r="G80" s="469" t="s">
        <v>1971</v>
      </c>
      <c r="H80" s="471" t="s">
        <v>1905</v>
      </c>
      <c r="I80" s="470">
        <v>0</v>
      </c>
      <c r="J80" s="490">
        <v>0</v>
      </c>
      <c r="K80" s="490">
        <v>0</v>
      </c>
      <c r="L80" s="490">
        <v>0</v>
      </c>
      <c r="N80" s="326"/>
    </row>
    <row r="81" spans="1:14" s="365" customFormat="1" ht="16.899999999999999" customHeight="1">
      <c r="A81" s="468"/>
      <c r="B81" s="472"/>
      <c r="C81" s="468">
        <v>0</v>
      </c>
      <c r="D81" s="491">
        <v>0</v>
      </c>
      <c r="E81" s="491">
        <v>0</v>
      </c>
      <c r="F81" s="491">
        <v>0</v>
      </c>
      <c r="G81" s="469" t="s">
        <v>3147</v>
      </c>
      <c r="H81" s="471" t="s">
        <v>1966</v>
      </c>
      <c r="I81" s="470">
        <v>10000000</v>
      </c>
      <c r="J81" s="490">
        <v>0</v>
      </c>
      <c r="K81" s="490">
        <v>500000</v>
      </c>
      <c r="L81" s="490">
        <v>500000</v>
      </c>
      <c r="N81" s="326"/>
    </row>
    <row r="82" spans="1:14" s="365" customFormat="1" ht="12" customHeight="1">
      <c r="A82" s="476"/>
      <c r="B82" s="477" t="s">
        <v>1466</v>
      </c>
      <c r="C82" s="478">
        <f>SUM(C77:C81)</f>
        <v>96100000</v>
      </c>
      <c r="D82" s="478">
        <f t="shared" ref="D82:F82" si="29">SUM(D77:D81)</f>
        <v>90884177</v>
      </c>
      <c r="E82" s="478">
        <f t="shared" si="29"/>
        <v>91390000</v>
      </c>
      <c r="F82" s="478">
        <f t="shared" si="29"/>
        <v>74170000</v>
      </c>
      <c r="G82" s="476"/>
      <c r="H82" s="479" t="s">
        <v>28</v>
      </c>
      <c r="I82" s="478">
        <f t="shared" ref="I82:L82" si="30">SUM(I77:I81)</f>
        <v>121100000</v>
      </c>
      <c r="J82" s="478">
        <f t="shared" si="30"/>
        <v>91942000</v>
      </c>
      <c r="K82" s="478">
        <f t="shared" si="30"/>
        <v>92940000</v>
      </c>
      <c r="L82" s="478">
        <f t="shared" si="30"/>
        <v>74670000</v>
      </c>
      <c r="N82" s="464"/>
    </row>
    <row r="83" spans="1:14" s="365" customFormat="1" ht="16.149999999999999" customHeight="1">
      <c r="A83" s="468"/>
      <c r="B83" s="468"/>
      <c r="C83" s="468">
        <v>0</v>
      </c>
      <c r="D83" s="468">
        <v>0</v>
      </c>
      <c r="E83" s="491">
        <v>0</v>
      </c>
      <c r="F83" s="491">
        <v>0</v>
      </c>
      <c r="G83" s="474"/>
      <c r="H83" s="474"/>
      <c r="I83" s="474"/>
      <c r="J83" s="474"/>
      <c r="K83" s="474"/>
      <c r="L83" s="474"/>
    </row>
    <row r="84" spans="1:14" s="365" customFormat="1" ht="13.9" customHeight="1">
      <c r="A84" s="453" t="s">
        <v>1782</v>
      </c>
      <c r="B84" s="99" t="s">
        <v>1783</v>
      </c>
      <c r="C84" s="453">
        <v>0</v>
      </c>
      <c r="D84" s="694">
        <v>0</v>
      </c>
      <c r="E84" s="489">
        <v>0</v>
      </c>
      <c r="F84" s="489">
        <v>0</v>
      </c>
      <c r="G84" s="453" t="s">
        <v>1972</v>
      </c>
      <c r="H84" s="180" t="s">
        <v>1783</v>
      </c>
      <c r="I84" s="381">
        <v>0</v>
      </c>
      <c r="J84" s="489">
        <v>0</v>
      </c>
      <c r="K84" s="489">
        <v>0</v>
      </c>
      <c r="L84" s="489">
        <v>0</v>
      </c>
      <c r="N84" s="464"/>
    </row>
    <row r="85" spans="1:14" s="463" customFormat="1" ht="25.15" customHeight="1">
      <c r="A85" s="469" t="s">
        <v>1784</v>
      </c>
      <c r="B85" s="101" t="s">
        <v>1718</v>
      </c>
      <c r="C85" s="470">
        <v>0</v>
      </c>
      <c r="D85" s="470">
        <v>0</v>
      </c>
      <c r="E85" s="490">
        <v>500000</v>
      </c>
      <c r="F85" s="490">
        <v>500000</v>
      </c>
      <c r="G85" s="469" t="s">
        <v>1973</v>
      </c>
      <c r="H85" s="471" t="s">
        <v>2465</v>
      </c>
      <c r="I85" s="470">
        <v>2300000</v>
      </c>
      <c r="J85" s="490">
        <v>235532</v>
      </c>
      <c r="K85" s="490">
        <v>240000</v>
      </c>
      <c r="L85" s="490">
        <v>2080000</v>
      </c>
      <c r="N85" s="326"/>
    </row>
    <row r="86" spans="1:14" s="365" customFormat="1" ht="16.899999999999999" customHeight="1">
      <c r="A86" s="469" t="s">
        <v>1785</v>
      </c>
      <c r="B86" s="101" t="s">
        <v>1446</v>
      </c>
      <c r="C86" s="470">
        <v>300000</v>
      </c>
      <c r="D86" s="470">
        <v>6524</v>
      </c>
      <c r="E86" s="490">
        <v>10000</v>
      </c>
      <c r="F86" s="490">
        <f>L85-F87</f>
        <v>250000</v>
      </c>
      <c r="G86" s="469" t="s">
        <v>1975</v>
      </c>
      <c r="H86" s="471" t="s">
        <v>2184</v>
      </c>
      <c r="I86" s="470">
        <v>0</v>
      </c>
      <c r="J86" s="490">
        <v>0</v>
      </c>
      <c r="K86" s="490">
        <v>0</v>
      </c>
      <c r="L86" s="490">
        <v>0</v>
      </c>
      <c r="N86" s="326"/>
    </row>
    <row r="87" spans="1:14" s="365" customFormat="1" ht="15.6" customHeight="1">
      <c r="A87" s="469" t="s">
        <v>1786</v>
      </c>
      <c r="B87" s="101" t="s">
        <v>1448</v>
      </c>
      <c r="C87" s="470">
        <v>2000000</v>
      </c>
      <c r="D87" s="470">
        <v>100000</v>
      </c>
      <c r="E87" s="490">
        <v>100000</v>
      </c>
      <c r="F87" s="490">
        <v>1830000</v>
      </c>
      <c r="G87" s="469" t="s">
        <v>1976</v>
      </c>
      <c r="H87" s="471" t="s">
        <v>1905</v>
      </c>
      <c r="I87" s="470">
        <v>0</v>
      </c>
      <c r="J87" s="490">
        <v>0</v>
      </c>
      <c r="K87" s="490">
        <v>0</v>
      </c>
      <c r="L87" s="490">
        <v>0</v>
      </c>
      <c r="N87" s="326"/>
    </row>
    <row r="88" spans="1:14" s="365" customFormat="1" ht="24.6" customHeight="1">
      <c r="A88" s="469"/>
      <c r="B88" s="101"/>
      <c r="C88" s="470">
        <v>0</v>
      </c>
      <c r="D88" s="470">
        <v>0</v>
      </c>
      <c r="E88" s="490">
        <v>0</v>
      </c>
      <c r="F88" s="490">
        <v>0</v>
      </c>
      <c r="G88" s="469" t="s">
        <v>3148</v>
      </c>
      <c r="H88" s="471" t="s">
        <v>1974</v>
      </c>
      <c r="I88" s="470">
        <v>100000</v>
      </c>
      <c r="J88" s="490">
        <v>0</v>
      </c>
      <c r="K88" s="490">
        <v>500000</v>
      </c>
      <c r="L88" s="490">
        <v>500000</v>
      </c>
      <c r="N88" s="326"/>
    </row>
    <row r="89" spans="1:14" s="365" customFormat="1" ht="15.6" customHeight="1">
      <c r="A89" s="476"/>
      <c r="B89" s="477" t="s">
        <v>1466</v>
      </c>
      <c r="C89" s="478">
        <f>SUM(C85:C88)</f>
        <v>2300000</v>
      </c>
      <c r="D89" s="478">
        <f t="shared" ref="D89:F89" si="31">SUM(D85:D88)</f>
        <v>106524</v>
      </c>
      <c r="E89" s="478">
        <f t="shared" si="31"/>
        <v>610000</v>
      </c>
      <c r="F89" s="478">
        <f t="shared" si="31"/>
        <v>2580000</v>
      </c>
      <c r="G89" s="476"/>
      <c r="H89" s="479" t="s">
        <v>28</v>
      </c>
      <c r="I89" s="478">
        <f t="shared" ref="I89:L89" si="32">SUM(I85:I88)</f>
        <v>2400000</v>
      </c>
      <c r="J89" s="478">
        <f t="shared" si="32"/>
        <v>235532</v>
      </c>
      <c r="K89" s="478">
        <f t="shared" si="32"/>
        <v>740000</v>
      </c>
      <c r="L89" s="478">
        <f t="shared" si="32"/>
        <v>2580000</v>
      </c>
      <c r="N89" s="464"/>
    </row>
    <row r="90" spans="1:14" s="365" customFormat="1" ht="13.15" customHeight="1">
      <c r="A90" s="453" t="s">
        <v>1443</v>
      </c>
      <c r="B90" s="102" t="s">
        <v>1444</v>
      </c>
      <c r="C90" s="453">
        <v>0</v>
      </c>
      <c r="D90" s="489">
        <v>0</v>
      </c>
      <c r="E90" s="489">
        <v>0</v>
      </c>
      <c r="F90" s="489">
        <v>0</v>
      </c>
      <c r="G90" s="453" t="s">
        <v>1517</v>
      </c>
      <c r="H90" s="180" t="s">
        <v>1444</v>
      </c>
      <c r="I90" s="381">
        <v>0</v>
      </c>
      <c r="J90" s="489">
        <v>0</v>
      </c>
      <c r="K90" s="489">
        <v>0</v>
      </c>
      <c r="L90" s="489">
        <v>0</v>
      </c>
      <c r="N90" s="464"/>
    </row>
    <row r="91" spans="1:14" s="365" customFormat="1" ht="16.149999999999999" customHeight="1">
      <c r="A91" s="469" t="s">
        <v>1445</v>
      </c>
      <c r="B91" s="101" t="s">
        <v>1446</v>
      </c>
      <c r="C91" s="469">
        <v>0</v>
      </c>
      <c r="D91" s="490">
        <v>0</v>
      </c>
      <c r="E91" s="490">
        <v>0</v>
      </c>
      <c r="F91" s="490">
        <v>0</v>
      </c>
      <c r="G91" s="469" t="s">
        <v>1467</v>
      </c>
      <c r="H91" s="471" t="s">
        <v>2197</v>
      </c>
      <c r="I91" s="470">
        <v>0</v>
      </c>
      <c r="J91" s="490">
        <v>0</v>
      </c>
      <c r="K91" s="490">
        <v>0</v>
      </c>
      <c r="L91" s="490">
        <v>0</v>
      </c>
    </row>
    <row r="92" spans="1:14" s="365" customFormat="1" ht="16.899999999999999" customHeight="1">
      <c r="A92" s="469" t="s">
        <v>1447</v>
      </c>
      <c r="B92" s="101" t="s">
        <v>1448</v>
      </c>
      <c r="C92" s="470">
        <v>0</v>
      </c>
      <c r="D92" s="490">
        <v>0</v>
      </c>
      <c r="E92" s="490">
        <v>0</v>
      </c>
      <c r="F92" s="490">
        <v>0</v>
      </c>
      <c r="G92" s="469" t="s">
        <v>1468</v>
      </c>
      <c r="H92" s="471" t="s">
        <v>1978</v>
      </c>
      <c r="I92" s="470">
        <v>600000</v>
      </c>
      <c r="J92" s="470">
        <v>600000</v>
      </c>
      <c r="K92" s="490">
        <v>600000</v>
      </c>
      <c r="L92" s="490">
        <v>1000000</v>
      </c>
      <c r="N92" s="326"/>
    </row>
    <row r="93" spans="1:14" s="365" customFormat="1" ht="16.149999999999999" customHeight="1">
      <c r="A93" s="469" t="s">
        <v>1449</v>
      </c>
      <c r="B93" s="101" t="s">
        <v>1450</v>
      </c>
      <c r="C93" s="470">
        <v>1500000</v>
      </c>
      <c r="D93" s="490">
        <v>207453</v>
      </c>
      <c r="E93" s="490">
        <v>210000</v>
      </c>
      <c r="F93" s="490">
        <v>0</v>
      </c>
      <c r="G93" s="469" t="s">
        <v>1469</v>
      </c>
      <c r="H93" s="471" t="s">
        <v>1470</v>
      </c>
      <c r="I93" s="381">
        <v>500000</v>
      </c>
      <c r="J93" s="490">
        <v>278160</v>
      </c>
      <c r="K93" s="490">
        <v>280000</v>
      </c>
      <c r="L93" s="490">
        <v>1000000</v>
      </c>
      <c r="N93" s="326"/>
    </row>
    <row r="94" spans="1:14" s="365" customFormat="1" ht="26.45" customHeight="1">
      <c r="A94" s="469" t="s">
        <v>1451</v>
      </c>
      <c r="B94" s="101" t="s">
        <v>1452</v>
      </c>
      <c r="C94" s="470">
        <v>1000000</v>
      </c>
      <c r="D94" s="490">
        <v>2698560</v>
      </c>
      <c r="E94" s="490">
        <v>2700000</v>
      </c>
      <c r="F94" s="490">
        <v>0</v>
      </c>
      <c r="G94" s="469" t="s">
        <v>1471</v>
      </c>
      <c r="H94" s="471" t="s">
        <v>1472</v>
      </c>
      <c r="I94" s="381">
        <v>200000</v>
      </c>
      <c r="J94" s="490">
        <v>200000</v>
      </c>
      <c r="K94" s="490">
        <v>200000</v>
      </c>
      <c r="L94" s="490">
        <v>300000</v>
      </c>
      <c r="N94" s="326"/>
    </row>
    <row r="95" spans="1:14" s="365" customFormat="1" ht="26.45" customHeight="1">
      <c r="A95" s="469" t="s">
        <v>1453</v>
      </c>
      <c r="B95" s="101" t="s">
        <v>1454</v>
      </c>
      <c r="C95" s="470">
        <v>500000</v>
      </c>
      <c r="D95" s="490">
        <v>204240</v>
      </c>
      <c r="E95" s="490">
        <v>210000</v>
      </c>
      <c r="F95" s="490">
        <v>0</v>
      </c>
      <c r="G95" s="469" t="s">
        <v>1473</v>
      </c>
      <c r="H95" s="180" t="s">
        <v>1474</v>
      </c>
      <c r="I95" s="381">
        <v>100000</v>
      </c>
      <c r="J95" s="490">
        <v>63187</v>
      </c>
      <c r="K95" s="490">
        <v>70000</v>
      </c>
      <c r="L95" s="490">
        <v>110000</v>
      </c>
      <c r="N95" s="326"/>
    </row>
    <row r="96" spans="1:14" s="365" customFormat="1" ht="27.6" customHeight="1">
      <c r="A96" s="469" t="s">
        <v>1455</v>
      </c>
      <c r="B96" s="101" t="s">
        <v>1456</v>
      </c>
      <c r="C96" s="470">
        <v>150000</v>
      </c>
      <c r="D96" s="490">
        <v>270445</v>
      </c>
      <c r="E96" s="490">
        <v>270000</v>
      </c>
      <c r="F96" s="490">
        <v>0</v>
      </c>
      <c r="G96" s="469" t="s">
        <v>1475</v>
      </c>
      <c r="H96" s="180" t="s">
        <v>1476</v>
      </c>
      <c r="I96" s="381">
        <v>700000</v>
      </c>
      <c r="J96" s="490">
        <v>16000</v>
      </c>
      <c r="K96" s="490">
        <v>20000</v>
      </c>
      <c r="L96" s="490">
        <v>700000</v>
      </c>
      <c r="N96" s="326"/>
    </row>
    <row r="97" spans="1:14" s="365" customFormat="1" ht="15" customHeight="1">
      <c r="A97" s="469" t="s">
        <v>1457</v>
      </c>
      <c r="B97" s="101" t="s">
        <v>1458</v>
      </c>
      <c r="C97" s="470">
        <v>10000</v>
      </c>
      <c r="D97" s="490">
        <v>890</v>
      </c>
      <c r="E97" s="490">
        <v>10000</v>
      </c>
      <c r="F97" s="490">
        <v>10000</v>
      </c>
      <c r="G97" s="469" t="s">
        <v>1477</v>
      </c>
      <c r="H97" s="471" t="s">
        <v>1478</v>
      </c>
      <c r="I97" s="470">
        <v>700000</v>
      </c>
      <c r="J97" s="490">
        <v>192275</v>
      </c>
      <c r="K97" s="490">
        <v>200000</v>
      </c>
      <c r="L97" s="490">
        <f>700000+1000000</f>
        <v>1700000</v>
      </c>
      <c r="N97" s="326"/>
    </row>
    <row r="98" spans="1:14" s="365" customFormat="1" ht="16.899999999999999" customHeight="1">
      <c r="A98" s="469" t="s">
        <v>1459</v>
      </c>
      <c r="B98" s="101" t="s">
        <v>1460</v>
      </c>
      <c r="C98" s="692">
        <v>100000</v>
      </c>
      <c r="D98" s="490">
        <v>15225</v>
      </c>
      <c r="E98" s="490">
        <v>20000</v>
      </c>
      <c r="F98" s="490">
        <v>100000</v>
      </c>
      <c r="G98" s="469" t="s">
        <v>1479</v>
      </c>
      <c r="H98" s="101" t="s">
        <v>1480</v>
      </c>
      <c r="I98" s="470">
        <v>0</v>
      </c>
      <c r="J98" s="490">
        <v>0</v>
      </c>
      <c r="K98" s="490">
        <v>0</v>
      </c>
      <c r="L98" s="490">
        <v>0</v>
      </c>
      <c r="N98" s="250"/>
    </row>
    <row r="99" spans="1:14" s="463" customFormat="1" ht="24">
      <c r="A99" s="469" t="s">
        <v>1461</v>
      </c>
      <c r="B99" s="101" t="s">
        <v>1462</v>
      </c>
      <c r="C99" s="470">
        <v>0</v>
      </c>
      <c r="D99" s="490">
        <v>35000</v>
      </c>
      <c r="E99" s="490">
        <v>40000</v>
      </c>
      <c r="F99" s="490">
        <v>50000</v>
      </c>
      <c r="G99" s="469" t="s">
        <v>1481</v>
      </c>
      <c r="H99" s="471" t="s">
        <v>1482</v>
      </c>
      <c r="I99" s="470">
        <v>0</v>
      </c>
      <c r="J99" s="490">
        <v>0</v>
      </c>
      <c r="K99" s="490">
        <v>0</v>
      </c>
      <c r="L99" s="490">
        <v>0</v>
      </c>
      <c r="N99" s="326"/>
    </row>
    <row r="100" spans="1:14" s="365" customFormat="1" ht="15" customHeight="1">
      <c r="A100" s="469" t="s">
        <v>3190</v>
      </c>
      <c r="B100" s="101" t="s">
        <v>1463</v>
      </c>
      <c r="C100" s="470">
        <v>200000</v>
      </c>
      <c r="D100" s="490">
        <v>40000</v>
      </c>
      <c r="E100" s="490">
        <v>40000</v>
      </c>
      <c r="F100" s="490">
        <v>50000</v>
      </c>
      <c r="G100" s="469" t="s">
        <v>3149</v>
      </c>
      <c r="H100" s="471" t="s">
        <v>1977</v>
      </c>
      <c r="I100" s="470">
        <v>500000</v>
      </c>
      <c r="J100" s="491">
        <v>0</v>
      </c>
      <c r="K100" s="491">
        <v>100000</v>
      </c>
      <c r="L100" s="490">
        <v>0</v>
      </c>
      <c r="N100" s="326"/>
    </row>
    <row r="101" spans="1:14" s="365" customFormat="1" ht="13.9" customHeight="1">
      <c r="A101" s="469" t="s">
        <v>1464</v>
      </c>
      <c r="B101" s="101" t="s">
        <v>1465</v>
      </c>
      <c r="C101" s="470">
        <v>0</v>
      </c>
      <c r="D101" s="490">
        <v>0</v>
      </c>
      <c r="E101" s="490">
        <v>0</v>
      </c>
      <c r="F101" s="490">
        <v>0</v>
      </c>
      <c r="G101" s="469"/>
      <c r="H101" s="468">
        <v>0</v>
      </c>
      <c r="I101" s="468">
        <v>0</v>
      </c>
      <c r="J101" s="491">
        <v>0</v>
      </c>
      <c r="K101" s="491">
        <v>0</v>
      </c>
      <c r="L101" s="491">
        <v>0</v>
      </c>
    </row>
    <row r="102" spans="1:14" s="365" customFormat="1" ht="15.6" customHeight="1">
      <c r="A102" s="476"/>
      <c r="B102" s="477" t="s">
        <v>1466</v>
      </c>
      <c r="C102" s="478">
        <f>SUM(C91:C101)</f>
        <v>3460000</v>
      </c>
      <c r="D102" s="478">
        <f t="shared" ref="D102:F102" si="33">SUM(D91:D101)</f>
        <v>3471813</v>
      </c>
      <c r="E102" s="478">
        <f t="shared" si="33"/>
        <v>3500000</v>
      </c>
      <c r="F102" s="478">
        <f t="shared" si="33"/>
        <v>210000</v>
      </c>
      <c r="G102" s="476"/>
      <c r="H102" s="479" t="s">
        <v>28</v>
      </c>
      <c r="I102" s="478">
        <f>SUM(I91:I101)</f>
        <v>3300000</v>
      </c>
      <c r="J102" s="478">
        <f t="shared" ref="J102:L102" si="34">SUM(J91:J101)</f>
        <v>1349622</v>
      </c>
      <c r="K102" s="478">
        <f t="shared" si="34"/>
        <v>1470000</v>
      </c>
      <c r="L102" s="478">
        <f t="shared" si="34"/>
        <v>4810000</v>
      </c>
      <c r="N102" s="464"/>
    </row>
    <row r="103" spans="1:14" s="365" customFormat="1" ht="18" customHeight="1">
      <c r="A103" s="453" t="s">
        <v>1787</v>
      </c>
      <c r="B103" s="102" t="s">
        <v>1788</v>
      </c>
      <c r="C103" s="453">
        <v>0</v>
      </c>
      <c r="D103" s="489">
        <v>0</v>
      </c>
      <c r="E103" s="489">
        <v>0</v>
      </c>
      <c r="F103" s="489">
        <v>0</v>
      </c>
      <c r="G103" s="453" t="s">
        <v>1979</v>
      </c>
      <c r="H103" s="180" t="s">
        <v>1980</v>
      </c>
      <c r="I103" s="381">
        <v>0</v>
      </c>
      <c r="J103" s="489">
        <v>0</v>
      </c>
      <c r="K103" s="489">
        <v>0</v>
      </c>
      <c r="L103" s="489">
        <v>0</v>
      </c>
      <c r="N103" s="464"/>
    </row>
    <row r="104" spans="1:14" s="463" customFormat="1" ht="18.600000000000001" customHeight="1">
      <c r="A104" s="469" t="s">
        <v>1789</v>
      </c>
      <c r="B104" s="101" t="s">
        <v>1718</v>
      </c>
      <c r="C104" s="469">
        <v>0</v>
      </c>
      <c r="D104" s="490">
        <v>0</v>
      </c>
      <c r="E104" s="490">
        <v>0</v>
      </c>
      <c r="F104" s="490">
        <v>0</v>
      </c>
      <c r="G104" s="469" t="s">
        <v>1981</v>
      </c>
      <c r="H104" s="471" t="s">
        <v>2198</v>
      </c>
      <c r="I104" s="470">
        <v>2200000</v>
      </c>
      <c r="J104" s="490">
        <v>2126532</v>
      </c>
      <c r="K104" s="490">
        <v>2130000</v>
      </c>
      <c r="L104" s="490">
        <v>2920000</v>
      </c>
      <c r="N104" s="326"/>
    </row>
    <row r="105" spans="1:14" s="365" customFormat="1" ht="26.45" customHeight="1">
      <c r="A105" s="469" t="s">
        <v>1790</v>
      </c>
      <c r="B105" s="101" t="s">
        <v>1446</v>
      </c>
      <c r="C105" s="470">
        <v>200000</v>
      </c>
      <c r="D105" s="490">
        <v>70275</v>
      </c>
      <c r="E105" s="490">
        <v>70000</v>
      </c>
      <c r="F105" s="490">
        <f>L104-F106</f>
        <v>270000</v>
      </c>
      <c r="G105" s="469" t="s">
        <v>1983</v>
      </c>
      <c r="H105" s="471" t="s">
        <v>1905</v>
      </c>
      <c r="I105" s="470">
        <v>0</v>
      </c>
      <c r="J105" s="490">
        <v>0</v>
      </c>
      <c r="K105" s="490">
        <v>0</v>
      </c>
      <c r="L105" s="490">
        <v>0</v>
      </c>
      <c r="N105" s="326"/>
    </row>
    <row r="106" spans="1:14" s="365" customFormat="1" ht="17.45" customHeight="1">
      <c r="A106" s="469" t="s">
        <v>1791</v>
      </c>
      <c r="B106" s="101" t="s">
        <v>1448</v>
      </c>
      <c r="C106" s="470">
        <v>2000000</v>
      </c>
      <c r="D106" s="490">
        <v>1022000</v>
      </c>
      <c r="E106" s="490">
        <v>1020000</v>
      </c>
      <c r="F106" s="490">
        <v>2650000</v>
      </c>
      <c r="G106" s="469" t="s">
        <v>3150</v>
      </c>
      <c r="H106" s="471" t="s">
        <v>1982</v>
      </c>
      <c r="I106" s="470">
        <v>100000</v>
      </c>
      <c r="J106" s="490">
        <v>0</v>
      </c>
      <c r="K106" s="490">
        <v>0</v>
      </c>
      <c r="L106" s="490">
        <v>0</v>
      </c>
      <c r="N106" s="326"/>
    </row>
    <row r="107" spans="1:14" s="365" customFormat="1" ht="16.899999999999999" customHeight="1">
      <c r="A107" s="476"/>
      <c r="B107" s="477" t="s">
        <v>1466</v>
      </c>
      <c r="C107" s="478">
        <f>SUM(C104:C106)</f>
        <v>2200000</v>
      </c>
      <c r="D107" s="478">
        <f t="shared" ref="D107:F107" si="35">SUM(D104:D106)</f>
        <v>1092275</v>
      </c>
      <c r="E107" s="478">
        <f t="shared" si="35"/>
        <v>1090000</v>
      </c>
      <c r="F107" s="478">
        <f t="shared" si="35"/>
        <v>2920000</v>
      </c>
      <c r="G107" s="476"/>
      <c r="H107" s="479" t="s">
        <v>28</v>
      </c>
      <c r="I107" s="478">
        <f t="shared" ref="I107:L107" si="36">SUM(I104:I106)</f>
        <v>2300000</v>
      </c>
      <c r="J107" s="478">
        <f t="shared" si="36"/>
        <v>2126532</v>
      </c>
      <c r="K107" s="478">
        <f t="shared" si="36"/>
        <v>2130000</v>
      </c>
      <c r="L107" s="478">
        <f t="shared" si="36"/>
        <v>2920000</v>
      </c>
      <c r="N107" s="464"/>
    </row>
    <row r="108" spans="1:14" s="365" customFormat="1" ht="16.899999999999999" customHeight="1">
      <c r="A108" s="453" t="s">
        <v>3191</v>
      </c>
      <c r="B108" s="102" t="s">
        <v>1792</v>
      </c>
      <c r="C108" s="453">
        <v>0</v>
      </c>
      <c r="D108" s="489">
        <v>0</v>
      </c>
      <c r="E108" s="489">
        <v>0</v>
      </c>
      <c r="F108" s="489">
        <v>0</v>
      </c>
      <c r="G108" s="453" t="s">
        <v>3151</v>
      </c>
      <c r="H108" s="180" t="s">
        <v>1792</v>
      </c>
      <c r="I108" s="381">
        <v>0</v>
      </c>
      <c r="J108" s="489">
        <v>0</v>
      </c>
      <c r="K108" s="489">
        <v>0</v>
      </c>
      <c r="L108" s="489">
        <v>0</v>
      </c>
      <c r="N108" s="464"/>
    </row>
    <row r="109" spans="1:14" s="463" customFormat="1" ht="16.899999999999999" customHeight="1">
      <c r="A109" s="469" t="s">
        <v>3192</v>
      </c>
      <c r="B109" s="101" t="s">
        <v>1718</v>
      </c>
      <c r="C109" s="453">
        <v>0</v>
      </c>
      <c r="D109" s="490">
        <v>0</v>
      </c>
      <c r="E109" s="490">
        <v>100000</v>
      </c>
      <c r="F109" s="490">
        <v>100000</v>
      </c>
      <c r="G109" s="469" t="s">
        <v>3152</v>
      </c>
      <c r="H109" s="471" t="s">
        <v>2199</v>
      </c>
      <c r="I109" s="381">
        <v>1400000</v>
      </c>
      <c r="J109" s="489">
        <v>1253532</v>
      </c>
      <c r="K109" s="490">
        <v>1260000</v>
      </c>
      <c r="L109" s="490">
        <v>1540000</v>
      </c>
      <c r="N109" s="326"/>
    </row>
    <row r="110" spans="1:14" s="365" customFormat="1" ht="16.899999999999999" customHeight="1">
      <c r="A110" s="469" t="s">
        <v>3193</v>
      </c>
      <c r="B110" s="101" t="s">
        <v>1446</v>
      </c>
      <c r="C110" s="470">
        <v>200000</v>
      </c>
      <c r="D110" s="490">
        <v>43031</v>
      </c>
      <c r="E110" s="490">
        <v>50000</v>
      </c>
      <c r="F110" s="490">
        <v>140000</v>
      </c>
      <c r="G110" s="469" t="s">
        <v>3153</v>
      </c>
      <c r="H110" s="471" t="s">
        <v>1985</v>
      </c>
      <c r="I110" s="470">
        <v>0</v>
      </c>
      <c r="J110" s="490">
        <v>0</v>
      </c>
      <c r="K110" s="490">
        <v>0</v>
      </c>
      <c r="L110" s="490">
        <v>0</v>
      </c>
      <c r="N110" s="326"/>
    </row>
    <row r="111" spans="1:14" s="365" customFormat="1" ht="28.15" customHeight="1">
      <c r="A111" s="469" t="s">
        <v>3194</v>
      </c>
      <c r="B111" s="101" t="s">
        <v>1448</v>
      </c>
      <c r="C111" s="470">
        <v>1200000</v>
      </c>
      <c r="D111" s="490">
        <v>627000</v>
      </c>
      <c r="E111" s="490">
        <v>630000</v>
      </c>
      <c r="F111" s="490">
        <v>1400000</v>
      </c>
      <c r="G111" s="469" t="s">
        <v>3154</v>
      </c>
      <c r="H111" s="471" t="s">
        <v>1905</v>
      </c>
      <c r="I111" s="470">
        <v>0</v>
      </c>
      <c r="J111" s="490">
        <v>0</v>
      </c>
      <c r="K111" s="490">
        <v>0</v>
      </c>
      <c r="L111" s="490">
        <v>0</v>
      </c>
      <c r="N111" s="326"/>
    </row>
    <row r="112" spans="1:14" s="365" customFormat="1" ht="16.899999999999999" customHeight="1">
      <c r="A112" s="469"/>
      <c r="B112" s="101"/>
      <c r="C112" s="470">
        <v>0</v>
      </c>
      <c r="D112" s="490">
        <v>0</v>
      </c>
      <c r="E112" s="490">
        <v>0</v>
      </c>
      <c r="F112" s="490">
        <v>0</v>
      </c>
      <c r="G112" s="469" t="s">
        <v>3155</v>
      </c>
      <c r="H112" s="471" t="s">
        <v>1984</v>
      </c>
      <c r="I112" s="470">
        <v>100000</v>
      </c>
      <c r="J112" s="490">
        <v>0</v>
      </c>
      <c r="K112" s="490">
        <v>100000</v>
      </c>
      <c r="L112" s="490">
        <v>100000</v>
      </c>
      <c r="N112" s="326"/>
    </row>
    <row r="113" spans="1:14" s="365" customFormat="1" ht="16.899999999999999" customHeight="1">
      <c r="A113" s="476"/>
      <c r="B113" s="477" t="s">
        <v>1466</v>
      </c>
      <c r="C113" s="478">
        <f>SUM(C109:C112)</f>
        <v>1400000</v>
      </c>
      <c r="D113" s="478">
        <f>SUM(D109:D111)</f>
        <v>670031</v>
      </c>
      <c r="E113" s="493">
        <f>SUM(E109:E111)</f>
        <v>780000</v>
      </c>
      <c r="F113" s="493">
        <f>SUM(F109:F111)</f>
        <v>1640000</v>
      </c>
      <c r="G113" s="476"/>
      <c r="H113" s="479" t="s">
        <v>28</v>
      </c>
      <c r="I113" s="479">
        <f>SUM(I109:I112)</f>
        <v>1500000</v>
      </c>
      <c r="J113" s="493">
        <f>SUM(J109:J112)</f>
        <v>1253532</v>
      </c>
      <c r="K113" s="493">
        <f>SUM(K109:K112)</f>
        <v>1360000</v>
      </c>
      <c r="L113" s="493">
        <f>SUM(L109:L112)</f>
        <v>1640000</v>
      </c>
      <c r="N113" s="464"/>
    </row>
    <row r="114" spans="1:14" s="365" customFormat="1" ht="16.899999999999999" customHeight="1">
      <c r="A114" s="453" t="s">
        <v>1793</v>
      </c>
      <c r="B114" s="102" t="s">
        <v>1794</v>
      </c>
      <c r="C114" s="453">
        <v>0</v>
      </c>
      <c r="D114" s="489">
        <v>0</v>
      </c>
      <c r="E114" s="489">
        <v>0</v>
      </c>
      <c r="F114" s="489">
        <v>0</v>
      </c>
      <c r="G114" s="453" t="s">
        <v>1986</v>
      </c>
      <c r="H114" s="180" t="s">
        <v>1794</v>
      </c>
      <c r="I114" s="381">
        <v>0</v>
      </c>
      <c r="J114" s="489">
        <v>0</v>
      </c>
      <c r="K114" s="489">
        <v>0</v>
      </c>
      <c r="L114" s="489">
        <v>0</v>
      </c>
      <c r="N114" s="464"/>
    </row>
    <row r="115" spans="1:14" s="463" customFormat="1" ht="16.899999999999999" customHeight="1">
      <c r="A115" s="469" t="s">
        <v>1795</v>
      </c>
      <c r="B115" s="101" t="s">
        <v>1718</v>
      </c>
      <c r="C115" s="469">
        <v>0</v>
      </c>
      <c r="D115" s="490">
        <v>0</v>
      </c>
      <c r="E115" s="490">
        <v>100000</v>
      </c>
      <c r="F115" s="490">
        <v>100000</v>
      </c>
      <c r="G115" s="469" t="s">
        <v>1987</v>
      </c>
      <c r="H115" s="471" t="s">
        <v>2200</v>
      </c>
      <c r="I115" s="470">
        <v>1400000</v>
      </c>
      <c r="J115" s="490">
        <v>1258718</v>
      </c>
      <c r="K115" s="490">
        <v>1260000</v>
      </c>
      <c r="L115" s="490">
        <v>1540000</v>
      </c>
      <c r="N115" s="326"/>
    </row>
    <row r="116" spans="1:14" s="365" customFormat="1" ht="24.6" customHeight="1">
      <c r="A116" s="469" t="s">
        <v>1796</v>
      </c>
      <c r="B116" s="101" t="s">
        <v>1446</v>
      </c>
      <c r="C116" s="470">
        <v>200000</v>
      </c>
      <c r="D116" s="490">
        <v>43031</v>
      </c>
      <c r="E116" s="490">
        <v>50000</v>
      </c>
      <c r="F116" s="490">
        <v>140000</v>
      </c>
      <c r="G116" s="469" t="s">
        <v>1989</v>
      </c>
      <c r="H116" s="471" t="s">
        <v>1905</v>
      </c>
      <c r="I116" s="470">
        <v>0</v>
      </c>
      <c r="J116" s="490">
        <v>0</v>
      </c>
      <c r="K116" s="490">
        <v>0</v>
      </c>
      <c r="L116" s="490">
        <v>0</v>
      </c>
      <c r="N116" s="326"/>
    </row>
    <row r="117" spans="1:14" s="365" customFormat="1" ht="16.899999999999999" customHeight="1">
      <c r="A117" s="469" t="s">
        <v>1797</v>
      </c>
      <c r="B117" s="101" t="s">
        <v>1448</v>
      </c>
      <c r="C117" s="470">
        <v>1200000</v>
      </c>
      <c r="D117" s="490">
        <v>627000</v>
      </c>
      <c r="E117" s="490">
        <v>630000</v>
      </c>
      <c r="F117" s="490">
        <v>1400000</v>
      </c>
      <c r="G117" s="469" t="s">
        <v>3156</v>
      </c>
      <c r="H117" s="471" t="s">
        <v>1988</v>
      </c>
      <c r="I117" s="470">
        <v>100000</v>
      </c>
      <c r="J117" s="490">
        <v>0</v>
      </c>
      <c r="K117" s="490">
        <v>100000</v>
      </c>
      <c r="L117" s="490">
        <v>100000</v>
      </c>
      <c r="N117" s="326"/>
    </row>
    <row r="118" spans="1:14" s="365" customFormat="1" ht="16.899999999999999" customHeight="1">
      <c r="A118" s="476"/>
      <c r="B118" s="477" t="s">
        <v>1466</v>
      </c>
      <c r="C118" s="478">
        <f>SUM(C115:C117)</f>
        <v>1400000</v>
      </c>
      <c r="D118" s="478">
        <f>SUM(D115:D117)</f>
        <v>670031</v>
      </c>
      <c r="E118" s="493">
        <f>SUM(E115:E117)</f>
        <v>780000</v>
      </c>
      <c r="F118" s="493">
        <f>SUM(F115:F117)</f>
        <v>1640000</v>
      </c>
      <c r="G118" s="476"/>
      <c r="H118" s="479" t="s">
        <v>1466</v>
      </c>
      <c r="I118" s="479">
        <f>SUM(I115:I117)</f>
        <v>1500000</v>
      </c>
      <c r="J118" s="493">
        <f>SUM(J115:J117)</f>
        <v>1258718</v>
      </c>
      <c r="K118" s="493">
        <f>SUM(K115:K117)</f>
        <v>1360000</v>
      </c>
      <c r="L118" s="493">
        <f>SUM(L115:L117)</f>
        <v>1640000</v>
      </c>
      <c r="N118" s="464"/>
    </row>
    <row r="119" spans="1:14" s="365" customFormat="1" ht="12">
      <c r="A119" s="453"/>
      <c r="B119" s="102"/>
      <c r="C119" s="381">
        <v>0</v>
      </c>
      <c r="D119" s="489">
        <v>0</v>
      </c>
      <c r="E119" s="489">
        <v>0</v>
      </c>
      <c r="F119" s="489">
        <v>0</v>
      </c>
      <c r="G119" s="474" t="s">
        <v>1626</v>
      </c>
      <c r="H119" s="475">
        <v>0</v>
      </c>
      <c r="I119" s="475">
        <v>0</v>
      </c>
      <c r="J119" s="499">
        <v>0</v>
      </c>
      <c r="K119" s="499">
        <v>0</v>
      </c>
      <c r="L119" s="499">
        <v>0</v>
      </c>
      <c r="N119" s="467"/>
    </row>
    <row r="120" spans="1:14" s="365" customFormat="1" ht="12.6" customHeight="1">
      <c r="A120" s="453" t="s">
        <v>1798</v>
      </c>
      <c r="B120" s="99" t="s">
        <v>1799</v>
      </c>
      <c r="C120" s="453">
        <v>0</v>
      </c>
      <c r="D120" s="492">
        <v>0</v>
      </c>
      <c r="E120" s="489">
        <v>0</v>
      </c>
      <c r="F120" s="489">
        <v>0</v>
      </c>
      <c r="G120" s="453" t="s">
        <v>1990</v>
      </c>
      <c r="H120" s="180" t="s">
        <v>1799</v>
      </c>
      <c r="I120" s="381">
        <v>0</v>
      </c>
      <c r="J120" s="489">
        <v>0</v>
      </c>
      <c r="K120" s="489">
        <v>0</v>
      </c>
      <c r="L120" s="489">
        <v>0</v>
      </c>
      <c r="N120" s="464"/>
    </row>
    <row r="121" spans="1:14" s="463" customFormat="1" ht="24">
      <c r="A121" s="469" t="s">
        <v>1800</v>
      </c>
      <c r="B121" s="101" t="s">
        <v>1718</v>
      </c>
      <c r="C121" s="470">
        <v>0</v>
      </c>
      <c r="D121" s="490">
        <v>0</v>
      </c>
      <c r="E121" s="490">
        <v>100000</v>
      </c>
      <c r="F121" s="490">
        <v>100000</v>
      </c>
      <c r="G121" s="469" t="s">
        <v>1991</v>
      </c>
      <c r="H121" s="471" t="s">
        <v>2201</v>
      </c>
      <c r="I121" s="470">
        <v>53900000</v>
      </c>
      <c r="J121" s="490">
        <v>53755000</v>
      </c>
      <c r="K121" s="490">
        <v>53760000</v>
      </c>
      <c r="L121" s="490">
        <v>31610000</v>
      </c>
      <c r="N121" s="326"/>
    </row>
    <row r="122" spans="1:14" s="365" customFormat="1" ht="24">
      <c r="A122" s="469" t="s">
        <v>1801</v>
      </c>
      <c r="B122" s="101" t="s">
        <v>1446</v>
      </c>
      <c r="C122" s="470">
        <v>3500000</v>
      </c>
      <c r="D122" s="490">
        <v>3414340</v>
      </c>
      <c r="E122" s="490">
        <v>3420000</v>
      </c>
      <c r="F122" s="490">
        <f>L121-F123</f>
        <v>2350000</v>
      </c>
      <c r="G122" s="469" t="s">
        <v>1993</v>
      </c>
      <c r="H122" s="471" t="s">
        <v>1994</v>
      </c>
      <c r="I122" s="470">
        <v>1080000</v>
      </c>
      <c r="J122" s="490">
        <v>0</v>
      </c>
      <c r="K122" s="490">
        <v>300000</v>
      </c>
      <c r="L122" s="490">
        <v>300000</v>
      </c>
      <c r="N122" s="326"/>
    </row>
    <row r="123" spans="1:14" s="365" customFormat="1" ht="24">
      <c r="A123" s="469" t="s">
        <v>1802</v>
      </c>
      <c r="B123" s="101" t="s">
        <v>1448</v>
      </c>
      <c r="C123" s="470">
        <v>50400000</v>
      </c>
      <c r="D123" s="490">
        <v>50340000</v>
      </c>
      <c r="E123" s="490">
        <v>50340000</v>
      </c>
      <c r="F123" s="490">
        <v>29260000</v>
      </c>
      <c r="G123" s="469" t="s">
        <v>1995</v>
      </c>
      <c r="H123" s="471" t="s">
        <v>1905</v>
      </c>
      <c r="I123" s="470">
        <v>0</v>
      </c>
      <c r="J123" s="490">
        <v>0</v>
      </c>
      <c r="K123" s="490">
        <v>0</v>
      </c>
      <c r="L123" s="490">
        <v>0</v>
      </c>
      <c r="N123" s="326"/>
    </row>
    <row r="124" spans="1:14" s="365" customFormat="1" ht="24">
      <c r="A124" s="469"/>
      <c r="B124" s="101"/>
      <c r="C124" s="470">
        <v>0</v>
      </c>
      <c r="D124" s="490">
        <v>0</v>
      </c>
      <c r="E124" s="490">
        <v>0</v>
      </c>
      <c r="F124" s="490">
        <v>0</v>
      </c>
      <c r="G124" s="469" t="s">
        <v>3157</v>
      </c>
      <c r="H124" s="471" t="s">
        <v>1992</v>
      </c>
      <c r="I124" s="470">
        <v>500000</v>
      </c>
      <c r="J124" s="490">
        <v>0</v>
      </c>
      <c r="K124" s="490">
        <v>100000</v>
      </c>
      <c r="L124" s="490">
        <v>100000</v>
      </c>
      <c r="N124" s="326"/>
    </row>
    <row r="125" spans="1:14" s="365" customFormat="1" ht="12">
      <c r="A125" s="476"/>
      <c r="B125" s="477" t="s">
        <v>1466</v>
      </c>
      <c r="C125" s="478">
        <f>SUM(C121:C124)</f>
        <v>53900000</v>
      </c>
      <c r="D125" s="478">
        <f t="shared" ref="D125:F125" si="37">SUM(D121:D124)</f>
        <v>53754340</v>
      </c>
      <c r="E125" s="478">
        <f t="shared" si="37"/>
        <v>53860000</v>
      </c>
      <c r="F125" s="478">
        <f t="shared" si="37"/>
        <v>31710000</v>
      </c>
      <c r="G125" s="476"/>
      <c r="H125" s="479" t="s">
        <v>1466</v>
      </c>
      <c r="I125" s="478">
        <f t="shared" ref="I125" si="38">SUM(I121:I124)</f>
        <v>55480000</v>
      </c>
      <c r="J125" s="478">
        <f t="shared" ref="J125" si="39">SUM(J121:J124)</f>
        <v>53755000</v>
      </c>
      <c r="K125" s="478">
        <f t="shared" ref="K125" si="40">SUM(K121:K124)</f>
        <v>54160000</v>
      </c>
      <c r="L125" s="478">
        <f t="shared" ref="L125" si="41">SUM(L121:L124)</f>
        <v>32010000</v>
      </c>
      <c r="N125" s="464"/>
    </row>
    <row r="126" spans="1:14" s="365" customFormat="1" ht="12">
      <c r="A126" s="453" t="s">
        <v>1803</v>
      </c>
      <c r="B126" s="102" t="s">
        <v>1804</v>
      </c>
      <c r="C126" s="453">
        <v>0</v>
      </c>
      <c r="D126" s="489">
        <v>0</v>
      </c>
      <c r="E126" s="489">
        <v>0</v>
      </c>
      <c r="F126" s="489">
        <v>0</v>
      </c>
      <c r="G126" s="453" t="s">
        <v>1996</v>
      </c>
      <c r="H126" s="180" t="s">
        <v>1804</v>
      </c>
      <c r="I126" s="180">
        <v>0</v>
      </c>
      <c r="J126" s="489">
        <v>0</v>
      </c>
      <c r="K126" s="489">
        <v>0</v>
      </c>
      <c r="L126" s="489">
        <v>0</v>
      </c>
      <c r="N126" s="464"/>
    </row>
    <row r="127" spans="1:14" s="463" customFormat="1" ht="22.9" customHeight="1">
      <c r="A127" s="469" t="s">
        <v>1805</v>
      </c>
      <c r="B127" s="101" t="s">
        <v>1718</v>
      </c>
      <c r="C127" s="469">
        <v>0</v>
      </c>
      <c r="D127" s="490">
        <v>0</v>
      </c>
      <c r="E127" s="490">
        <v>500000</v>
      </c>
      <c r="F127" s="490">
        <v>500000</v>
      </c>
      <c r="G127" s="469" t="s">
        <v>1997</v>
      </c>
      <c r="H127" s="471" t="s">
        <v>2202</v>
      </c>
      <c r="I127" s="470">
        <v>23200000</v>
      </c>
      <c r="J127" s="490">
        <v>28449000</v>
      </c>
      <c r="K127" s="490">
        <v>28450000</v>
      </c>
      <c r="L127" s="490">
        <v>25410000</v>
      </c>
      <c r="N127" s="326"/>
    </row>
    <row r="128" spans="1:14" s="365" customFormat="1" ht="12">
      <c r="A128" s="469" t="s">
        <v>1806</v>
      </c>
      <c r="B128" s="101" t="s">
        <v>1446</v>
      </c>
      <c r="C128" s="470">
        <v>1500000</v>
      </c>
      <c r="D128" s="490">
        <v>1480632</v>
      </c>
      <c r="E128" s="490">
        <v>1480000</v>
      </c>
      <c r="F128" s="490">
        <f>L127-F129</f>
        <v>2830000</v>
      </c>
      <c r="G128" s="469" t="s">
        <v>1999</v>
      </c>
      <c r="H128" s="471" t="s">
        <v>2000</v>
      </c>
      <c r="I128" s="470">
        <v>0</v>
      </c>
      <c r="J128" s="490">
        <v>0</v>
      </c>
      <c r="K128" s="490">
        <v>0</v>
      </c>
      <c r="L128" s="490">
        <v>0</v>
      </c>
      <c r="N128" s="326"/>
    </row>
    <row r="129" spans="1:14" s="365" customFormat="1" ht="12">
      <c r="A129" s="469" t="s">
        <v>1807</v>
      </c>
      <c r="B129" s="101" t="s">
        <v>1448</v>
      </c>
      <c r="C129" s="470">
        <v>21700000</v>
      </c>
      <c r="D129" s="490">
        <v>21697500</v>
      </c>
      <c r="E129" s="490">
        <v>21700000</v>
      </c>
      <c r="F129" s="490">
        <v>22580000</v>
      </c>
      <c r="G129" s="469" t="s">
        <v>2001</v>
      </c>
      <c r="H129" s="471" t="s">
        <v>2002</v>
      </c>
      <c r="I129" s="470">
        <v>0</v>
      </c>
      <c r="J129" s="490">
        <v>0</v>
      </c>
      <c r="K129" s="490">
        <v>0</v>
      </c>
      <c r="L129" s="490">
        <v>0</v>
      </c>
      <c r="N129" s="326"/>
    </row>
    <row r="130" spans="1:14" s="365" customFormat="1" ht="24">
      <c r="A130" s="468"/>
      <c r="B130" s="472"/>
      <c r="C130" s="468">
        <v>0</v>
      </c>
      <c r="D130" s="491">
        <v>0</v>
      </c>
      <c r="E130" s="491">
        <v>0</v>
      </c>
      <c r="F130" s="491">
        <v>0</v>
      </c>
      <c r="G130" s="469" t="s">
        <v>2003</v>
      </c>
      <c r="H130" s="471" t="s">
        <v>1905</v>
      </c>
      <c r="I130" s="470">
        <v>0</v>
      </c>
      <c r="J130" s="490">
        <v>0</v>
      </c>
      <c r="K130" s="490">
        <v>0</v>
      </c>
      <c r="L130" s="490">
        <v>0</v>
      </c>
      <c r="N130" s="326"/>
    </row>
    <row r="131" spans="1:14" s="365" customFormat="1" ht="24">
      <c r="A131" s="468"/>
      <c r="B131" s="472"/>
      <c r="C131" s="468">
        <v>0</v>
      </c>
      <c r="D131" s="491">
        <v>0</v>
      </c>
      <c r="E131" s="491">
        <v>0</v>
      </c>
      <c r="F131" s="491">
        <v>0</v>
      </c>
      <c r="G131" s="469" t="s">
        <v>3158</v>
      </c>
      <c r="H131" s="471" t="s">
        <v>1998</v>
      </c>
      <c r="I131" s="470">
        <v>10000000</v>
      </c>
      <c r="J131" s="490">
        <v>0</v>
      </c>
      <c r="K131" s="490">
        <v>500000</v>
      </c>
      <c r="L131" s="490">
        <v>500000</v>
      </c>
      <c r="N131" s="326"/>
    </row>
    <row r="132" spans="1:14" s="365" customFormat="1" ht="12">
      <c r="A132" s="476"/>
      <c r="B132" s="477" t="s">
        <v>1466</v>
      </c>
      <c r="C132" s="478">
        <f>SUM(C127:C131)</f>
        <v>23200000</v>
      </c>
      <c r="D132" s="478">
        <f t="shared" ref="D132:F132" si="42">SUM(D127:D131)</f>
        <v>23178132</v>
      </c>
      <c r="E132" s="478">
        <f t="shared" si="42"/>
        <v>23680000</v>
      </c>
      <c r="F132" s="478">
        <f t="shared" si="42"/>
        <v>25910000</v>
      </c>
      <c r="G132" s="476"/>
      <c r="H132" s="479" t="s">
        <v>28</v>
      </c>
      <c r="I132" s="479">
        <f>SUM(I127:I131)</f>
        <v>33200000</v>
      </c>
      <c r="J132" s="493">
        <f>SUM(J127:J131)</f>
        <v>28449000</v>
      </c>
      <c r="K132" s="493">
        <f>SUM(K127:K131)</f>
        <v>28950000</v>
      </c>
      <c r="L132" s="493">
        <f>SUM(L127:L131)</f>
        <v>25910000</v>
      </c>
      <c r="N132" s="464"/>
    </row>
    <row r="133" spans="1:14" s="463" customFormat="1" ht="12">
      <c r="A133" s="453" t="s">
        <v>1808</v>
      </c>
      <c r="B133" s="102" t="s">
        <v>1809</v>
      </c>
      <c r="C133" s="453">
        <v>0</v>
      </c>
      <c r="D133" s="489">
        <v>0</v>
      </c>
      <c r="E133" s="489">
        <v>0</v>
      </c>
      <c r="F133" s="489">
        <v>0</v>
      </c>
      <c r="G133" s="453" t="s">
        <v>2004</v>
      </c>
      <c r="H133" s="180" t="s">
        <v>1809</v>
      </c>
      <c r="I133" s="180">
        <v>0</v>
      </c>
      <c r="J133" s="489">
        <v>0</v>
      </c>
      <c r="K133" s="489">
        <v>0</v>
      </c>
      <c r="L133" s="489">
        <v>0</v>
      </c>
      <c r="N133" s="464"/>
    </row>
    <row r="134" spans="1:14" s="365" customFormat="1" ht="24">
      <c r="A134" s="469" t="s">
        <v>1810</v>
      </c>
      <c r="B134" s="101" t="s">
        <v>1718</v>
      </c>
      <c r="C134" s="469">
        <v>0</v>
      </c>
      <c r="D134" s="469">
        <v>0</v>
      </c>
      <c r="E134" s="490">
        <v>500000</v>
      </c>
      <c r="F134" s="490">
        <v>500000</v>
      </c>
      <c r="G134" s="469" t="s">
        <v>2005</v>
      </c>
      <c r="H134" s="471" t="s">
        <v>2203</v>
      </c>
      <c r="I134" s="470">
        <v>54500000</v>
      </c>
      <c r="J134" s="490">
        <v>54011000</v>
      </c>
      <c r="K134" s="490">
        <v>54010000</v>
      </c>
      <c r="L134" s="490">
        <v>71130000</v>
      </c>
      <c r="N134" s="326"/>
    </row>
    <row r="135" spans="1:14" s="365" customFormat="1" ht="24">
      <c r="A135" s="469" t="s">
        <v>1811</v>
      </c>
      <c r="B135" s="101" t="s">
        <v>1446</v>
      </c>
      <c r="C135" s="470">
        <v>4100000</v>
      </c>
      <c r="D135" s="470">
        <v>2727719</v>
      </c>
      <c r="E135" s="490">
        <v>2730000</v>
      </c>
      <c r="F135" s="490">
        <f>L134-F136</f>
        <v>6190000</v>
      </c>
      <c r="G135" s="469" t="s">
        <v>2007</v>
      </c>
      <c r="H135" s="471" t="s">
        <v>1905</v>
      </c>
      <c r="I135" s="470">
        <v>0</v>
      </c>
      <c r="J135" s="490">
        <v>0</v>
      </c>
      <c r="K135" s="490">
        <v>0</v>
      </c>
      <c r="L135" s="490">
        <v>0</v>
      </c>
      <c r="N135" s="326"/>
    </row>
    <row r="136" spans="1:14" s="365" customFormat="1" ht="12">
      <c r="A136" s="469" t="s">
        <v>1812</v>
      </c>
      <c r="B136" s="101" t="s">
        <v>1448</v>
      </c>
      <c r="C136" s="470">
        <v>50400000</v>
      </c>
      <c r="D136" s="470">
        <v>40682500</v>
      </c>
      <c r="E136" s="490">
        <v>40690000</v>
      </c>
      <c r="F136" s="490">
        <v>64940000</v>
      </c>
      <c r="G136" s="469" t="s">
        <v>2008</v>
      </c>
      <c r="H136" s="471" t="s">
        <v>2009</v>
      </c>
      <c r="I136" s="470">
        <v>0</v>
      </c>
      <c r="J136" s="490">
        <v>0</v>
      </c>
      <c r="K136" s="490">
        <v>0</v>
      </c>
      <c r="L136" s="490">
        <v>0</v>
      </c>
      <c r="N136" s="326"/>
    </row>
    <row r="137" spans="1:14" s="365" customFormat="1" ht="24">
      <c r="A137" s="469"/>
      <c r="B137" s="101"/>
      <c r="C137" s="470">
        <v>0</v>
      </c>
      <c r="D137" s="470">
        <v>0</v>
      </c>
      <c r="E137" s="490">
        <v>0</v>
      </c>
      <c r="F137" s="490">
        <v>0</v>
      </c>
      <c r="G137" s="469" t="s">
        <v>3159</v>
      </c>
      <c r="H137" s="471" t="s">
        <v>2006</v>
      </c>
      <c r="I137" s="470">
        <v>500000</v>
      </c>
      <c r="J137" s="490">
        <v>0</v>
      </c>
      <c r="K137" s="490">
        <v>500000</v>
      </c>
      <c r="L137" s="490">
        <v>500000</v>
      </c>
      <c r="N137" s="326"/>
    </row>
    <row r="138" spans="1:14" s="365" customFormat="1" ht="12">
      <c r="A138" s="476"/>
      <c r="B138" s="477" t="s">
        <v>1466</v>
      </c>
      <c r="C138" s="478">
        <f>SUM(C134:C137)</f>
        <v>54500000</v>
      </c>
      <c r="D138" s="478">
        <f t="shared" ref="D138:F138" si="43">SUM(D134:D137)</f>
        <v>43410219</v>
      </c>
      <c r="E138" s="478">
        <f t="shared" si="43"/>
        <v>43920000</v>
      </c>
      <c r="F138" s="478">
        <f t="shared" si="43"/>
        <v>71630000</v>
      </c>
      <c r="G138" s="476"/>
      <c r="H138" s="479" t="s">
        <v>28</v>
      </c>
      <c r="I138" s="478">
        <f t="shared" ref="I138:L138" si="44">SUM(I134:I137)</f>
        <v>55000000</v>
      </c>
      <c r="J138" s="478">
        <f t="shared" si="44"/>
        <v>54011000</v>
      </c>
      <c r="K138" s="478">
        <f t="shared" si="44"/>
        <v>54510000</v>
      </c>
      <c r="L138" s="478">
        <f t="shared" si="44"/>
        <v>71630000</v>
      </c>
      <c r="N138" s="464"/>
    </row>
    <row r="139" spans="1:14" s="365" customFormat="1" ht="12">
      <c r="A139" s="453" t="s">
        <v>1813</v>
      </c>
      <c r="B139" s="102" t="s">
        <v>1814</v>
      </c>
      <c r="C139" s="453">
        <v>0</v>
      </c>
      <c r="D139" s="453">
        <v>0</v>
      </c>
      <c r="E139" s="489">
        <v>0</v>
      </c>
      <c r="F139" s="489">
        <v>0</v>
      </c>
      <c r="G139" s="453" t="s">
        <v>2010</v>
      </c>
      <c r="H139" s="180" t="s">
        <v>1814</v>
      </c>
      <c r="I139" s="180">
        <v>0</v>
      </c>
      <c r="J139" s="490">
        <v>0</v>
      </c>
      <c r="K139" s="490">
        <v>0</v>
      </c>
      <c r="L139" s="490">
        <v>0</v>
      </c>
      <c r="N139" s="464"/>
    </row>
    <row r="140" spans="1:14" s="463" customFormat="1" ht="22.9" customHeight="1">
      <c r="A140" s="469" t="s">
        <v>1815</v>
      </c>
      <c r="B140" s="101" t="s">
        <v>1718</v>
      </c>
      <c r="C140" s="469">
        <v>0</v>
      </c>
      <c r="D140" s="470">
        <v>0</v>
      </c>
      <c r="E140" s="490">
        <v>100000</v>
      </c>
      <c r="F140" s="490">
        <v>100000</v>
      </c>
      <c r="G140" s="469" t="s">
        <v>2011</v>
      </c>
      <c r="H140" s="471" t="s">
        <v>2204</v>
      </c>
      <c r="I140" s="470">
        <v>6700000</v>
      </c>
      <c r="J140" s="490">
        <v>16210000</v>
      </c>
      <c r="K140" s="490">
        <v>16210000</v>
      </c>
      <c r="L140" s="490">
        <v>22900000</v>
      </c>
      <c r="N140" s="326"/>
    </row>
    <row r="141" spans="1:14" s="365" customFormat="1" ht="24">
      <c r="A141" s="469" t="s">
        <v>1816</v>
      </c>
      <c r="B141" s="101" t="s">
        <v>1446</v>
      </c>
      <c r="C141" s="470">
        <v>900000</v>
      </c>
      <c r="D141" s="470">
        <v>65238</v>
      </c>
      <c r="E141" s="490">
        <v>70000</v>
      </c>
      <c r="F141" s="490">
        <f>L140-F142</f>
        <v>1940000</v>
      </c>
      <c r="G141" s="469" t="s">
        <v>2013</v>
      </c>
      <c r="H141" s="471" t="s">
        <v>2014</v>
      </c>
      <c r="I141" s="470">
        <v>0</v>
      </c>
      <c r="J141" s="490">
        <v>0</v>
      </c>
      <c r="K141" s="490">
        <v>0</v>
      </c>
      <c r="L141" s="490">
        <v>0</v>
      </c>
      <c r="N141" s="326"/>
    </row>
    <row r="142" spans="1:14" s="365" customFormat="1" ht="12">
      <c r="A142" s="469" t="s">
        <v>1817</v>
      </c>
      <c r="B142" s="101" t="s">
        <v>1448</v>
      </c>
      <c r="C142" s="470">
        <v>5800000</v>
      </c>
      <c r="D142" s="470">
        <v>1000000</v>
      </c>
      <c r="E142" s="490">
        <v>1000000</v>
      </c>
      <c r="F142" s="490">
        <v>20960000</v>
      </c>
      <c r="G142" s="469" t="s">
        <v>2015</v>
      </c>
      <c r="H142" s="471" t="s">
        <v>2016</v>
      </c>
      <c r="I142" s="470">
        <v>0</v>
      </c>
      <c r="J142" s="490">
        <v>0</v>
      </c>
      <c r="K142" s="490">
        <v>0</v>
      </c>
      <c r="L142" s="490">
        <v>0</v>
      </c>
      <c r="N142" s="326"/>
    </row>
    <row r="143" spans="1:14" s="365" customFormat="1" ht="24">
      <c r="A143" s="468"/>
      <c r="B143" s="472"/>
      <c r="C143" s="468">
        <v>0</v>
      </c>
      <c r="D143" s="468">
        <v>0</v>
      </c>
      <c r="E143" s="491">
        <v>0</v>
      </c>
      <c r="F143" s="491">
        <v>0</v>
      </c>
      <c r="G143" s="469" t="s">
        <v>2017</v>
      </c>
      <c r="H143" s="471" t="s">
        <v>1905</v>
      </c>
      <c r="I143" s="470">
        <v>0</v>
      </c>
      <c r="J143" s="490">
        <v>0</v>
      </c>
      <c r="K143" s="490">
        <v>0</v>
      </c>
      <c r="L143" s="490">
        <v>0</v>
      </c>
      <c r="N143" s="326"/>
    </row>
    <row r="144" spans="1:14" s="365" customFormat="1" ht="16.899999999999999" customHeight="1">
      <c r="A144" s="468"/>
      <c r="B144" s="472"/>
      <c r="C144" s="468">
        <v>0</v>
      </c>
      <c r="D144" s="468">
        <v>0</v>
      </c>
      <c r="E144" s="491">
        <v>0</v>
      </c>
      <c r="F144" s="491">
        <v>0</v>
      </c>
      <c r="G144" s="469" t="s">
        <v>3160</v>
      </c>
      <c r="H144" s="471" t="s">
        <v>2012</v>
      </c>
      <c r="I144" s="470">
        <v>1000000</v>
      </c>
      <c r="J144" s="490">
        <v>0</v>
      </c>
      <c r="K144" s="490">
        <v>100000</v>
      </c>
      <c r="L144" s="490">
        <v>100000</v>
      </c>
      <c r="N144" s="326"/>
    </row>
    <row r="145" spans="1:14" s="365" customFormat="1" ht="12">
      <c r="A145" s="476"/>
      <c r="B145" s="477" t="s">
        <v>1466</v>
      </c>
      <c r="C145" s="478">
        <f>SUM(C140:C144)</f>
        <v>6700000</v>
      </c>
      <c r="D145" s="478">
        <f t="shared" ref="D145:F145" si="45">SUM(D140:D144)</f>
        <v>1065238</v>
      </c>
      <c r="E145" s="478">
        <f t="shared" si="45"/>
        <v>1170000</v>
      </c>
      <c r="F145" s="478">
        <f t="shared" si="45"/>
        <v>23000000</v>
      </c>
      <c r="G145" s="476"/>
      <c r="H145" s="479" t="s">
        <v>1466</v>
      </c>
      <c r="I145" s="479">
        <f>SUM(I140:I144)</f>
        <v>7700000</v>
      </c>
      <c r="J145" s="493">
        <f>SUM(J140:J144)</f>
        <v>16210000</v>
      </c>
      <c r="K145" s="493">
        <f>SUM(K140:K144)</f>
        <v>16310000</v>
      </c>
      <c r="L145" s="493">
        <f>SUM(L140:L144)</f>
        <v>23000000</v>
      </c>
      <c r="N145" s="464"/>
    </row>
    <row r="146" spans="1:14" s="463" customFormat="1" ht="12">
      <c r="A146" s="453" t="s">
        <v>1818</v>
      </c>
      <c r="B146" s="102" t="s">
        <v>1819</v>
      </c>
      <c r="C146" s="453">
        <v>0</v>
      </c>
      <c r="D146" s="489">
        <v>0</v>
      </c>
      <c r="E146" s="489">
        <v>0</v>
      </c>
      <c r="F146" s="489">
        <v>0</v>
      </c>
      <c r="G146" s="453" t="s">
        <v>2018</v>
      </c>
      <c r="H146" s="180" t="s">
        <v>1819</v>
      </c>
      <c r="I146" s="180">
        <v>0</v>
      </c>
      <c r="J146" s="489">
        <v>0</v>
      </c>
      <c r="K146" s="489">
        <v>0</v>
      </c>
      <c r="L146" s="489">
        <v>0</v>
      </c>
      <c r="N146" s="464"/>
    </row>
    <row r="147" spans="1:14" s="365" customFormat="1" ht="24">
      <c r="A147" s="469" t="s">
        <v>1820</v>
      </c>
      <c r="B147" s="101" t="s">
        <v>1718</v>
      </c>
      <c r="C147" s="470">
        <v>0</v>
      </c>
      <c r="D147" s="470">
        <v>0</v>
      </c>
      <c r="E147" s="490">
        <v>100000</v>
      </c>
      <c r="F147" s="490">
        <v>100000</v>
      </c>
      <c r="G147" s="469" t="s">
        <v>2019</v>
      </c>
      <c r="H147" s="180" t="s">
        <v>2205</v>
      </c>
      <c r="I147" s="381">
        <v>5600000</v>
      </c>
      <c r="J147" s="489">
        <v>4406000</v>
      </c>
      <c r="K147" s="490">
        <v>4410000</v>
      </c>
      <c r="L147" s="490">
        <v>5760000</v>
      </c>
      <c r="N147" s="326"/>
    </row>
    <row r="148" spans="1:14" s="365" customFormat="1" ht="12">
      <c r="A148" s="469" t="s">
        <v>1821</v>
      </c>
      <c r="B148" s="101" t="s">
        <v>1446</v>
      </c>
      <c r="C148" s="470">
        <v>500000</v>
      </c>
      <c r="D148" s="470">
        <v>213952</v>
      </c>
      <c r="E148" s="490">
        <v>220000</v>
      </c>
      <c r="F148" s="490">
        <f>L147-F149</f>
        <v>550000</v>
      </c>
      <c r="G148" s="469" t="s">
        <v>2021</v>
      </c>
      <c r="H148" s="471" t="s">
        <v>2022</v>
      </c>
      <c r="I148" s="470">
        <v>0</v>
      </c>
      <c r="J148" s="490">
        <v>0</v>
      </c>
      <c r="K148" s="490">
        <v>0</v>
      </c>
      <c r="L148" s="490">
        <v>0</v>
      </c>
      <c r="N148" s="326"/>
    </row>
    <row r="149" spans="1:14" s="365" customFormat="1" ht="24" customHeight="1">
      <c r="A149" s="469" t="s">
        <v>1822</v>
      </c>
      <c r="B149" s="101" t="s">
        <v>1448</v>
      </c>
      <c r="C149" s="470">
        <v>5100000</v>
      </c>
      <c r="D149" s="470">
        <v>3134500</v>
      </c>
      <c r="E149" s="490">
        <v>3140000</v>
      </c>
      <c r="F149" s="490">
        <v>5210000</v>
      </c>
      <c r="G149" s="469" t="s">
        <v>2023</v>
      </c>
      <c r="H149" s="471" t="s">
        <v>1905</v>
      </c>
      <c r="I149" s="470">
        <v>0</v>
      </c>
      <c r="J149" s="490">
        <v>0</v>
      </c>
      <c r="K149" s="490">
        <v>0</v>
      </c>
      <c r="L149" s="490">
        <v>0</v>
      </c>
      <c r="N149" s="326"/>
    </row>
    <row r="150" spans="1:14" s="365" customFormat="1" ht="24">
      <c r="A150" s="469"/>
      <c r="B150" s="101"/>
      <c r="C150" s="470">
        <v>0</v>
      </c>
      <c r="D150" s="470">
        <v>0</v>
      </c>
      <c r="E150" s="490">
        <v>0</v>
      </c>
      <c r="F150" s="490">
        <v>0</v>
      </c>
      <c r="G150" s="469" t="s">
        <v>3161</v>
      </c>
      <c r="H150" s="471" t="s">
        <v>2020</v>
      </c>
      <c r="I150" s="470">
        <v>100000</v>
      </c>
      <c r="J150" s="490">
        <v>0</v>
      </c>
      <c r="K150" s="490">
        <v>100000</v>
      </c>
      <c r="L150" s="490">
        <v>100000</v>
      </c>
      <c r="N150" s="326"/>
    </row>
    <row r="151" spans="1:14" s="365" customFormat="1" ht="12">
      <c r="A151" s="476"/>
      <c r="B151" s="477" t="s">
        <v>1466</v>
      </c>
      <c r="C151" s="478">
        <f>SUM(C147:C150)</f>
        <v>5600000</v>
      </c>
      <c r="D151" s="478">
        <f t="shared" ref="D151:F151" si="46">SUM(D147:D150)</f>
        <v>3348452</v>
      </c>
      <c r="E151" s="478">
        <f t="shared" si="46"/>
        <v>3460000</v>
      </c>
      <c r="F151" s="478">
        <f t="shared" si="46"/>
        <v>5860000</v>
      </c>
      <c r="G151" s="476"/>
      <c r="H151" s="479" t="s">
        <v>1466</v>
      </c>
      <c r="I151" s="478">
        <f t="shared" ref="I151:L151" si="47">SUM(I147:I150)</f>
        <v>5700000</v>
      </c>
      <c r="J151" s="478">
        <f t="shared" si="47"/>
        <v>4406000</v>
      </c>
      <c r="K151" s="478">
        <f t="shared" si="47"/>
        <v>4510000</v>
      </c>
      <c r="L151" s="478">
        <f t="shared" si="47"/>
        <v>5860000</v>
      </c>
      <c r="N151" s="464"/>
    </row>
    <row r="152" spans="1:14" s="365" customFormat="1" ht="12">
      <c r="A152" s="453" t="s">
        <v>1823</v>
      </c>
      <c r="B152" s="102" t="s">
        <v>1824</v>
      </c>
      <c r="C152" s="453">
        <v>0</v>
      </c>
      <c r="D152" s="489">
        <v>0</v>
      </c>
      <c r="E152" s="489">
        <v>0</v>
      </c>
      <c r="F152" s="489">
        <v>0</v>
      </c>
      <c r="G152" s="453" t="s">
        <v>2024</v>
      </c>
      <c r="H152" s="180" t="s">
        <v>1824</v>
      </c>
      <c r="I152" s="180">
        <v>0</v>
      </c>
      <c r="J152" s="489">
        <v>0</v>
      </c>
      <c r="K152" s="489">
        <v>0</v>
      </c>
      <c r="L152" s="489">
        <v>0</v>
      </c>
      <c r="N152" s="464"/>
    </row>
    <row r="153" spans="1:14" s="463" customFormat="1" ht="12">
      <c r="A153" s="469" t="s">
        <v>1825</v>
      </c>
      <c r="B153" s="101" t="s">
        <v>1718</v>
      </c>
      <c r="C153" s="468">
        <v>0</v>
      </c>
      <c r="D153" s="468">
        <v>1697874</v>
      </c>
      <c r="E153" s="490">
        <v>100000</v>
      </c>
      <c r="F153" s="490">
        <v>100000</v>
      </c>
      <c r="G153" s="469" t="s">
        <v>2025</v>
      </c>
      <c r="H153" s="471" t="s">
        <v>2206</v>
      </c>
      <c r="I153" s="470">
        <v>26800000</v>
      </c>
      <c r="J153" s="490">
        <v>26726000</v>
      </c>
      <c r="K153" s="490">
        <v>26730000</v>
      </c>
      <c r="L153" s="490">
        <v>16680000</v>
      </c>
      <c r="N153" s="326"/>
    </row>
    <row r="154" spans="1:14" s="365" customFormat="1" ht="12">
      <c r="A154" s="469" t="s">
        <v>1826</v>
      </c>
      <c r="B154" s="101" t="s">
        <v>1446</v>
      </c>
      <c r="C154" s="470">
        <v>1700000</v>
      </c>
      <c r="D154" s="470">
        <v>0</v>
      </c>
      <c r="E154" s="490">
        <v>1700000</v>
      </c>
      <c r="F154" s="490">
        <f>L153-F155</f>
        <v>1370000</v>
      </c>
      <c r="G154" s="469" t="s">
        <v>2027</v>
      </c>
      <c r="H154" s="471" t="s">
        <v>2028</v>
      </c>
      <c r="I154" s="470">
        <v>0</v>
      </c>
      <c r="J154" s="490">
        <v>0</v>
      </c>
      <c r="K154" s="490">
        <v>0</v>
      </c>
      <c r="L154" s="490">
        <v>0</v>
      </c>
      <c r="N154" s="326"/>
    </row>
    <row r="155" spans="1:14" s="365" customFormat="1" ht="24">
      <c r="A155" s="469" t="s">
        <v>1827</v>
      </c>
      <c r="B155" s="101" t="s">
        <v>1448</v>
      </c>
      <c r="C155" s="470">
        <v>25100000</v>
      </c>
      <c r="D155" s="470">
        <v>25027500</v>
      </c>
      <c r="E155" s="490">
        <v>25030000</v>
      </c>
      <c r="F155" s="490">
        <v>15310000</v>
      </c>
      <c r="G155" s="469" t="s">
        <v>2029</v>
      </c>
      <c r="H155" s="471" t="s">
        <v>2185</v>
      </c>
      <c r="I155" s="470">
        <v>0</v>
      </c>
      <c r="J155" s="490">
        <v>0</v>
      </c>
      <c r="K155" s="490">
        <v>0</v>
      </c>
      <c r="L155" s="490">
        <v>0</v>
      </c>
      <c r="N155" s="326"/>
    </row>
    <row r="156" spans="1:14" s="365" customFormat="1" ht="13.15" customHeight="1">
      <c r="A156" s="469" t="s">
        <v>1828</v>
      </c>
      <c r="B156" s="101" t="s">
        <v>1829</v>
      </c>
      <c r="C156" s="470">
        <v>0</v>
      </c>
      <c r="D156" s="470">
        <v>0</v>
      </c>
      <c r="E156" s="490">
        <v>0</v>
      </c>
      <c r="F156" s="490">
        <v>0</v>
      </c>
      <c r="G156" s="469" t="s">
        <v>3162</v>
      </c>
      <c r="H156" s="471" t="s">
        <v>2026</v>
      </c>
      <c r="I156" s="470">
        <v>100000</v>
      </c>
      <c r="J156" s="491">
        <v>0</v>
      </c>
      <c r="K156" s="490">
        <v>100000</v>
      </c>
      <c r="L156" s="490">
        <v>100000</v>
      </c>
      <c r="N156" s="326"/>
    </row>
    <row r="157" spans="1:14" s="365" customFormat="1" ht="12.6" customHeight="1">
      <c r="A157" s="476"/>
      <c r="B157" s="477" t="s">
        <v>1466</v>
      </c>
      <c r="C157" s="478">
        <f>SUM(C153:C156)</f>
        <v>26800000</v>
      </c>
      <c r="D157" s="478">
        <f t="shared" ref="D157:F157" si="48">SUM(D153:D156)</f>
        <v>26725374</v>
      </c>
      <c r="E157" s="478">
        <f t="shared" si="48"/>
        <v>26830000</v>
      </c>
      <c r="F157" s="478">
        <f t="shared" si="48"/>
        <v>16780000</v>
      </c>
      <c r="G157" s="476"/>
      <c r="H157" s="479" t="s">
        <v>1466</v>
      </c>
      <c r="I157" s="478">
        <f t="shared" ref="I157:L157" si="49">SUM(I153:I156)</f>
        <v>26900000</v>
      </c>
      <c r="J157" s="478">
        <f t="shared" si="49"/>
        <v>26726000</v>
      </c>
      <c r="K157" s="478">
        <f t="shared" si="49"/>
        <v>26830000</v>
      </c>
      <c r="L157" s="478">
        <f t="shared" si="49"/>
        <v>16780000</v>
      </c>
      <c r="N157" s="464"/>
    </row>
    <row r="158" spans="1:14" s="365" customFormat="1" ht="12">
      <c r="A158" s="453"/>
      <c r="B158" s="102"/>
      <c r="C158" s="381">
        <v>0</v>
      </c>
      <c r="D158" s="489">
        <v>0</v>
      </c>
      <c r="E158" s="489">
        <v>0</v>
      </c>
      <c r="F158" s="489">
        <v>0</v>
      </c>
      <c r="G158" s="474"/>
      <c r="H158" s="474"/>
      <c r="I158" s="474"/>
      <c r="J158" s="474"/>
      <c r="K158" s="474"/>
      <c r="L158" s="474"/>
    </row>
    <row r="159" spans="1:14" s="365" customFormat="1" ht="15" customHeight="1">
      <c r="A159" s="453" t="s">
        <v>1830</v>
      </c>
      <c r="B159" s="102" t="s">
        <v>1831</v>
      </c>
      <c r="C159" s="453">
        <v>0</v>
      </c>
      <c r="D159" s="489">
        <v>0</v>
      </c>
      <c r="E159" s="489">
        <v>0</v>
      </c>
      <c r="F159" s="489">
        <v>0</v>
      </c>
      <c r="G159" s="453" t="s">
        <v>2030</v>
      </c>
      <c r="H159" s="180" t="s">
        <v>1831</v>
      </c>
      <c r="I159" s="180">
        <v>0</v>
      </c>
      <c r="J159" s="489">
        <v>0</v>
      </c>
      <c r="K159" s="489">
        <v>0</v>
      </c>
      <c r="L159" s="489">
        <v>0</v>
      </c>
      <c r="N159" s="464"/>
    </row>
    <row r="160" spans="1:14" s="365" customFormat="1" ht="14.45" customHeight="1">
      <c r="A160" s="469" t="s">
        <v>1832</v>
      </c>
      <c r="B160" s="101" t="s">
        <v>1718</v>
      </c>
      <c r="C160" s="468">
        <v>0</v>
      </c>
      <c r="D160" s="490">
        <v>0</v>
      </c>
      <c r="E160" s="490">
        <v>50000</v>
      </c>
      <c r="F160" s="491">
        <v>50000</v>
      </c>
      <c r="G160" s="469" t="s">
        <v>2031</v>
      </c>
      <c r="H160" s="471" t="s">
        <v>2207</v>
      </c>
      <c r="I160" s="470">
        <v>1200000</v>
      </c>
      <c r="J160" s="490">
        <v>107000</v>
      </c>
      <c r="K160" s="490">
        <v>100000</v>
      </c>
      <c r="L160" s="490">
        <v>1100000</v>
      </c>
      <c r="N160" s="326"/>
    </row>
    <row r="161" spans="1:14" s="365" customFormat="1" ht="15.6" customHeight="1">
      <c r="A161" s="469" t="s">
        <v>1833</v>
      </c>
      <c r="B161" s="101" t="s">
        <v>1446</v>
      </c>
      <c r="C161" s="470">
        <v>200000</v>
      </c>
      <c r="D161" s="490">
        <v>6524</v>
      </c>
      <c r="E161" s="490">
        <v>10000</v>
      </c>
      <c r="F161" s="490">
        <f>L160-F162</f>
        <v>130000</v>
      </c>
      <c r="G161" s="469" t="s">
        <v>2033</v>
      </c>
      <c r="H161" s="471" t="s">
        <v>2034</v>
      </c>
      <c r="I161" s="470">
        <v>0</v>
      </c>
      <c r="J161" s="490">
        <v>0</v>
      </c>
      <c r="K161" s="490">
        <v>0</v>
      </c>
      <c r="L161" s="490">
        <v>0</v>
      </c>
      <c r="N161" s="326"/>
    </row>
    <row r="162" spans="1:14" s="365" customFormat="1" ht="15.6" customHeight="1">
      <c r="A162" s="469" t="s">
        <v>1834</v>
      </c>
      <c r="B162" s="101" t="s">
        <v>1448</v>
      </c>
      <c r="C162" s="470">
        <v>1000000</v>
      </c>
      <c r="D162" s="490">
        <v>100000</v>
      </c>
      <c r="E162" s="490">
        <v>100000</v>
      </c>
      <c r="F162" s="490">
        <v>970000</v>
      </c>
      <c r="G162" s="469" t="s">
        <v>2035</v>
      </c>
      <c r="H162" s="471" t="s">
        <v>2036</v>
      </c>
      <c r="I162" s="470">
        <v>0</v>
      </c>
      <c r="J162" s="490">
        <v>0</v>
      </c>
      <c r="K162" s="490">
        <v>0</v>
      </c>
      <c r="L162" s="490">
        <v>0</v>
      </c>
      <c r="N162" s="326"/>
    </row>
    <row r="163" spans="1:14" s="365" customFormat="1" ht="15" customHeight="1">
      <c r="A163" s="468"/>
      <c r="B163" s="472"/>
      <c r="C163" s="468">
        <v>0</v>
      </c>
      <c r="D163" s="491">
        <v>0</v>
      </c>
      <c r="E163" s="491">
        <v>0</v>
      </c>
      <c r="F163" s="491">
        <v>0</v>
      </c>
      <c r="G163" s="469" t="s">
        <v>2037</v>
      </c>
      <c r="H163" s="471" t="s">
        <v>2038</v>
      </c>
      <c r="I163" s="470">
        <v>0</v>
      </c>
      <c r="J163" s="490">
        <v>0</v>
      </c>
      <c r="K163" s="490">
        <v>0</v>
      </c>
      <c r="L163" s="490">
        <v>0</v>
      </c>
      <c r="N163" s="326"/>
    </row>
    <row r="164" spans="1:14" s="365" customFormat="1" ht="15" customHeight="1">
      <c r="A164" s="468"/>
      <c r="B164" s="472"/>
      <c r="C164" s="468">
        <v>0</v>
      </c>
      <c r="D164" s="491">
        <v>0</v>
      </c>
      <c r="E164" s="491">
        <v>0</v>
      </c>
      <c r="F164" s="491">
        <v>0</v>
      </c>
      <c r="G164" s="469" t="s">
        <v>2039</v>
      </c>
      <c r="H164" s="471" t="s">
        <v>2040</v>
      </c>
      <c r="I164" s="470">
        <v>0</v>
      </c>
      <c r="J164" s="490">
        <v>0</v>
      </c>
      <c r="K164" s="490">
        <v>0</v>
      </c>
      <c r="L164" s="490">
        <v>0</v>
      </c>
      <c r="N164" s="326"/>
    </row>
    <row r="165" spans="1:14" s="365" customFormat="1" ht="13.15" customHeight="1">
      <c r="A165" s="468"/>
      <c r="B165" s="472"/>
      <c r="C165" s="468">
        <v>0</v>
      </c>
      <c r="D165" s="491">
        <v>0</v>
      </c>
      <c r="E165" s="491">
        <v>0</v>
      </c>
      <c r="F165" s="491">
        <v>0</v>
      </c>
      <c r="G165" s="469" t="s">
        <v>2041</v>
      </c>
      <c r="H165" s="471" t="s">
        <v>2042</v>
      </c>
      <c r="I165" s="470">
        <v>0</v>
      </c>
      <c r="J165" s="490">
        <v>0</v>
      </c>
      <c r="K165" s="490">
        <v>0</v>
      </c>
      <c r="L165" s="490">
        <v>0</v>
      </c>
      <c r="N165" s="326"/>
    </row>
    <row r="166" spans="1:14" s="365" customFormat="1" ht="13.9" customHeight="1">
      <c r="A166" s="468"/>
      <c r="B166" s="472"/>
      <c r="C166" s="468">
        <v>0</v>
      </c>
      <c r="D166" s="491">
        <v>0</v>
      </c>
      <c r="E166" s="491">
        <v>0</v>
      </c>
      <c r="F166" s="491">
        <v>0</v>
      </c>
      <c r="G166" s="469" t="s">
        <v>2043</v>
      </c>
      <c r="H166" s="471" t="s">
        <v>354</v>
      </c>
      <c r="I166" s="470">
        <v>0</v>
      </c>
      <c r="J166" s="490">
        <v>0</v>
      </c>
      <c r="K166" s="490">
        <v>0</v>
      </c>
      <c r="L166" s="490">
        <v>0</v>
      </c>
      <c r="N166" s="326"/>
    </row>
    <row r="167" spans="1:14" s="365" customFormat="1" ht="24" customHeight="1">
      <c r="A167" s="468"/>
      <c r="B167" s="472"/>
      <c r="C167" s="468">
        <v>0</v>
      </c>
      <c r="D167" s="491">
        <v>0</v>
      </c>
      <c r="E167" s="491">
        <v>0</v>
      </c>
      <c r="F167" s="491">
        <v>0</v>
      </c>
      <c r="G167" s="469" t="s">
        <v>2044</v>
      </c>
      <c r="H167" s="471" t="s">
        <v>1905</v>
      </c>
      <c r="I167" s="470">
        <v>0</v>
      </c>
      <c r="J167" s="490">
        <v>0</v>
      </c>
      <c r="K167" s="490">
        <v>0</v>
      </c>
      <c r="L167" s="490">
        <v>0</v>
      </c>
      <c r="N167" s="326"/>
    </row>
    <row r="168" spans="1:14" s="365" customFormat="1" ht="13.9" customHeight="1">
      <c r="A168" s="468"/>
      <c r="B168" s="472"/>
      <c r="C168" s="468">
        <v>0</v>
      </c>
      <c r="D168" s="491">
        <v>0</v>
      </c>
      <c r="E168" s="491">
        <v>0</v>
      </c>
      <c r="F168" s="491">
        <v>0</v>
      </c>
      <c r="G168" s="469" t="s">
        <v>3163</v>
      </c>
      <c r="H168" s="471" t="s">
        <v>2032</v>
      </c>
      <c r="I168" s="470">
        <v>100000</v>
      </c>
      <c r="J168" s="490">
        <v>0</v>
      </c>
      <c r="K168" s="491">
        <v>50000</v>
      </c>
      <c r="L168" s="491">
        <v>50000</v>
      </c>
      <c r="N168" s="326"/>
    </row>
    <row r="169" spans="1:14" s="365" customFormat="1" ht="13.15" customHeight="1">
      <c r="A169" s="476"/>
      <c r="B169" s="477" t="s">
        <v>1466</v>
      </c>
      <c r="C169" s="478">
        <f>SUM(C160:C168)</f>
        <v>1200000</v>
      </c>
      <c r="D169" s="478">
        <f t="shared" ref="D169:F169" si="50">SUM(D160:D168)</f>
        <v>106524</v>
      </c>
      <c r="E169" s="478">
        <f t="shared" si="50"/>
        <v>160000</v>
      </c>
      <c r="F169" s="478">
        <f t="shared" si="50"/>
        <v>1150000</v>
      </c>
      <c r="G169" s="476"/>
      <c r="H169" s="479" t="s">
        <v>1466</v>
      </c>
      <c r="I169" s="478">
        <f t="shared" ref="I169:L169" si="51">SUM(I160:I168)</f>
        <v>1300000</v>
      </c>
      <c r="J169" s="478">
        <f t="shared" si="51"/>
        <v>107000</v>
      </c>
      <c r="K169" s="478">
        <f t="shared" si="51"/>
        <v>150000</v>
      </c>
      <c r="L169" s="478">
        <f t="shared" si="51"/>
        <v>1150000</v>
      </c>
      <c r="N169" s="464"/>
    </row>
    <row r="170" spans="1:14" s="365" customFormat="1" ht="15.6" customHeight="1">
      <c r="A170" s="453" t="s">
        <v>1835</v>
      </c>
      <c r="B170" s="102" t="s">
        <v>1836</v>
      </c>
      <c r="C170" s="453">
        <v>0</v>
      </c>
      <c r="D170" s="489">
        <v>0</v>
      </c>
      <c r="E170" s="489">
        <v>0</v>
      </c>
      <c r="F170" s="489">
        <v>0</v>
      </c>
      <c r="G170" s="453" t="s">
        <v>2045</v>
      </c>
      <c r="H170" s="180" t="s">
        <v>2671</v>
      </c>
      <c r="I170" s="180">
        <v>0</v>
      </c>
      <c r="J170" s="489">
        <v>0</v>
      </c>
      <c r="K170" s="489">
        <v>0</v>
      </c>
      <c r="L170" s="489">
        <v>0</v>
      </c>
      <c r="N170" s="464"/>
    </row>
    <row r="171" spans="1:14" s="463" customFormat="1" ht="25.15" customHeight="1">
      <c r="A171" s="469" t="s">
        <v>1837</v>
      </c>
      <c r="B171" s="101" t="s">
        <v>1718</v>
      </c>
      <c r="C171" s="469">
        <v>0</v>
      </c>
      <c r="D171" s="490">
        <v>0</v>
      </c>
      <c r="E171" s="490">
        <v>100000</v>
      </c>
      <c r="F171" s="490">
        <v>100000</v>
      </c>
      <c r="G171" s="469" t="s">
        <v>2046</v>
      </c>
      <c r="H171" s="471" t="s">
        <v>2208</v>
      </c>
      <c r="I171" s="470">
        <v>1600000</v>
      </c>
      <c r="J171" s="490">
        <v>533000</v>
      </c>
      <c r="K171" s="490">
        <v>540000</v>
      </c>
      <c r="L171" s="490">
        <v>2250000</v>
      </c>
      <c r="N171" s="326"/>
    </row>
    <row r="172" spans="1:14" s="365" customFormat="1" ht="14.45" customHeight="1">
      <c r="A172" s="469" t="s">
        <v>1838</v>
      </c>
      <c r="B172" s="101" t="s">
        <v>1446</v>
      </c>
      <c r="C172" s="470">
        <v>200000</v>
      </c>
      <c r="D172" s="490">
        <v>32619</v>
      </c>
      <c r="E172" s="490">
        <v>40000</v>
      </c>
      <c r="F172" s="490">
        <f>L171-F173</f>
        <v>300000</v>
      </c>
      <c r="G172" s="469" t="s">
        <v>2048</v>
      </c>
      <c r="H172" s="471" t="s">
        <v>2672</v>
      </c>
      <c r="I172" s="470">
        <v>500000</v>
      </c>
      <c r="J172" s="490">
        <v>41912</v>
      </c>
      <c r="K172" s="490">
        <v>50000</v>
      </c>
      <c r="L172" s="490">
        <v>100000</v>
      </c>
      <c r="N172" s="326"/>
    </row>
    <row r="173" spans="1:14" s="365" customFormat="1" ht="13.9" customHeight="1">
      <c r="A173" s="469" t="s">
        <v>1839</v>
      </c>
      <c r="B173" s="101" t="s">
        <v>1448</v>
      </c>
      <c r="C173" s="470">
        <v>1400000</v>
      </c>
      <c r="D173" s="490">
        <v>500000</v>
      </c>
      <c r="E173" s="490">
        <v>500000</v>
      </c>
      <c r="F173" s="490">
        <v>1950000</v>
      </c>
      <c r="G173" s="469" t="s">
        <v>2049</v>
      </c>
      <c r="H173" s="471" t="s">
        <v>2050</v>
      </c>
      <c r="I173" s="470">
        <v>1500000</v>
      </c>
      <c r="J173" s="490">
        <v>0</v>
      </c>
      <c r="K173" s="490">
        <v>1500000</v>
      </c>
      <c r="L173" s="490">
        <v>1500000</v>
      </c>
      <c r="N173" s="326"/>
    </row>
    <row r="174" spans="1:14" s="365" customFormat="1" ht="24" customHeight="1">
      <c r="A174" s="468"/>
      <c r="B174" s="472"/>
      <c r="C174" s="468">
        <v>0</v>
      </c>
      <c r="D174" s="491">
        <v>0</v>
      </c>
      <c r="E174" s="491">
        <v>0</v>
      </c>
      <c r="F174" s="491">
        <v>0</v>
      </c>
      <c r="G174" s="469" t="s">
        <v>2051</v>
      </c>
      <c r="H174" s="471" t="s">
        <v>1905</v>
      </c>
      <c r="I174" s="470">
        <v>0</v>
      </c>
      <c r="J174" s="490">
        <v>0</v>
      </c>
      <c r="K174" s="490">
        <v>0</v>
      </c>
      <c r="L174" s="490">
        <v>0</v>
      </c>
      <c r="N174" s="326"/>
    </row>
    <row r="175" spans="1:14" s="365" customFormat="1" ht="26.45" customHeight="1">
      <c r="A175" s="468"/>
      <c r="B175" s="472"/>
      <c r="C175" s="468">
        <v>0</v>
      </c>
      <c r="D175" s="491">
        <v>0</v>
      </c>
      <c r="E175" s="491">
        <v>0</v>
      </c>
      <c r="F175" s="491">
        <v>0</v>
      </c>
      <c r="G175" s="469" t="s">
        <v>3164</v>
      </c>
      <c r="H175" s="471" t="s">
        <v>2047</v>
      </c>
      <c r="I175" s="470">
        <v>500000</v>
      </c>
      <c r="J175" s="490">
        <v>0</v>
      </c>
      <c r="K175" s="490">
        <v>100000</v>
      </c>
      <c r="L175" s="490">
        <v>100000</v>
      </c>
      <c r="N175" s="326"/>
    </row>
    <row r="176" spans="1:14" s="365" customFormat="1" ht="16.149999999999999" customHeight="1">
      <c r="A176" s="476"/>
      <c r="B176" s="477" t="s">
        <v>1466</v>
      </c>
      <c r="C176" s="478">
        <f>SUM(C171:C175)</f>
        <v>1600000</v>
      </c>
      <c r="D176" s="478">
        <f t="shared" ref="D176:F176" si="52">SUM(D171:D175)</f>
        <v>532619</v>
      </c>
      <c r="E176" s="478">
        <f t="shared" si="52"/>
        <v>640000</v>
      </c>
      <c r="F176" s="478">
        <f t="shared" si="52"/>
        <v>2350000</v>
      </c>
      <c r="G176" s="476"/>
      <c r="H176" s="479" t="s">
        <v>1466</v>
      </c>
      <c r="I176" s="478">
        <f t="shared" ref="I176:L176" si="53">SUM(I171:I175)</f>
        <v>4100000</v>
      </c>
      <c r="J176" s="478">
        <f t="shared" si="53"/>
        <v>574912</v>
      </c>
      <c r="K176" s="478">
        <f t="shared" si="53"/>
        <v>2190000</v>
      </c>
      <c r="L176" s="478">
        <f t="shared" si="53"/>
        <v>3950000</v>
      </c>
      <c r="M176" s="678">
        <f>L176-F176</f>
        <v>1600000</v>
      </c>
      <c r="N176" s="464"/>
    </row>
    <row r="177" spans="1:14" s="365" customFormat="1" ht="17.45" customHeight="1">
      <c r="A177" s="453" t="s">
        <v>3195</v>
      </c>
      <c r="B177" s="102" t="s">
        <v>1840</v>
      </c>
      <c r="C177" s="469">
        <v>0</v>
      </c>
      <c r="D177" s="490">
        <v>0</v>
      </c>
      <c r="E177" s="490">
        <v>0</v>
      </c>
      <c r="F177" s="490">
        <v>0</v>
      </c>
      <c r="G177" s="453" t="s">
        <v>3165</v>
      </c>
      <c r="H177" s="180" t="s">
        <v>1840</v>
      </c>
      <c r="I177" s="180">
        <v>0</v>
      </c>
      <c r="J177" s="489">
        <v>0</v>
      </c>
      <c r="K177" s="489">
        <v>0</v>
      </c>
      <c r="L177" s="489">
        <v>0</v>
      </c>
      <c r="N177" s="464"/>
    </row>
    <row r="178" spans="1:14" s="365" customFormat="1" ht="24">
      <c r="A178" s="469" t="s">
        <v>3196</v>
      </c>
      <c r="B178" s="101" t="s">
        <v>1718</v>
      </c>
      <c r="C178" s="469">
        <v>0</v>
      </c>
      <c r="D178" s="490">
        <v>0</v>
      </c>
      <c r="E178" s="490">
        <v>100000</v>
      </c>
      <c r="F178" s="490">
        <v>100000</v>
      </c>
      <c r="G178" s="469" t="s">
        <v>3166</v>
      </c>
      <c r="H178" s="471" t="s">
        <v>2209</v>
      </c>
      <c r="I178" s="470">
        <v>1000000</v>
      </c>
      <c r="J178" s="490">
        <v>42733000</v>
      </c>
      <c r="K178" s="490">
        <v>42740000</v>
      </c>
      <c r="L178" s="490">
        <v>46300000</v>
      </c>
      <c r="N178" s="326"/>
    </row>
    <row r="179" spans="1:14" s="365" customFormat="1" ht="15" customHeight="1">
      <c r="A179" s="469" t="s">
        <v>3197</v>
      </c>
      <c r="B179" s="101" t="s">
        <v>1446</v>
      </c>
      <c r="C179" s="470">
        <v>100000</v>
      </c>
      <c r="D179" s="490">
        <v>32619</v>
      </c>
      <c r="E179" s="490">
        <v>40000</v>
      </c>
      <c r="F179" s="490">
        <f>L178-F180</f>
        <v>3050000</v>
      </c>
      <c r="G179" s="469" t="s">
        <v>3167</v>
      </c>
      <c r="H179" s="471" t="s">
        <v>2053</v>
      </c>
      <c r="I179" s="470">
        <v>50000</v>
      </c>
      <c r="J179" s="490">
        <v>42167</v>
      </c>
      <c r="K179" s="490">
        <v>50000</v>
      </c>
      <c r="L179" s="490">
        <v>500000</v>
      </c>
      <c r="N179" s="326"/>
    </row>
    <row r="180" spans="1:14" s="365" customFormat="1" ht="15" customHeight="1">
      <c r="A180" s="469" t="s">
        <v>3198</v>
      </c>
      <c r="B180" s="101" t="s">
        <v>1448</v>
      </c>
      <c r="C180" s="470">
        <v>900000</v>
      </c>
      <c r="D180" s="490">
        <v>500000</v>
      </c>
      <c r="E180" s="490">
        <v>500000</v>
      </c>
      <c r="F180" s="490">
        <v>43250000</v>
      </c>
      <c r="G180" s="469" t="s">
        <v>3168</v>
      </c>
      <c r="H180" s="471" t="s">
        <v>54</v>
      </c>
      <c r="I180" s="470">
        <v>100000</v>
      </c>
      <c r="J180" s="490">
        <v>0</v>
      </c>
      <c r="K180" s="490">
        <v>50000</v>
      </c>
      <c r="L180" s="490">
        <v>100000</v>
      </c>
      <c r="N180" s="326"/>
    </row>
    <row r="181" spans="1:14" s="463" customFormat="1" ht="14.45" customHeight="1">
      <c r="A181" s="468"/>
      <c r="B181" s="472"/>
      <c r="C181" s="468">
        <v>0</v>
      </c>
      <c r="D181" s="491">
        <v>0</v>
      </c>
      <c r="E181" s="491">
        <v>0</v>
      </c>
      <c r="F181" s="491">
        <v>0</v>
      </c>
      <c r="G181" s="469" t="s">
        <v>3169</v>
      </c>
      <c r="H181" s="471" t="s">
        <v>2054</v>
      </c>
      <c r="I181" s="470">
        <v>50000</v>
      </c>
      <c r="J181" s="490">
        <v>0</v>
      </c>
      <c r="K181" s="490">
        <v>50000</v>
      </c>
      <c r="L181" s="490">
        <v>100000</v>
      </c>
      <c r="N181" s="326"/>
    </row>
    <row r="182" spans="1:14" s="365" customFormat="1" ht="14.45" customHeight="1">
      <c r="A182" s="468"/>
      <c r="B182" s="472"/>
      <c r="C182" s="468">
        <v>0</v>
      </c>
      <c r="D182" s="491">
        <v>0</v>
      </c>
      <c r="E182" s="491">
        <v>0</v>
      </c>
      <c r="F182" s="491">
        <v>0</v>
      </c>
      <c r="G182" s="469" t="s">
        <v>3170</v>
      </c>
      <c r="H182" s="471" t="s">
        <v>66</v>
      </c>
      <c r="I182" s="470">
        <v>50000</v>
      </c>
      <c r="J182" s="490">
        <v>0</v>
      </c>
      <c r="K182" s="490">
        <v>50000</v>
      </c>
      <c r="L182" s="490">
        <v>100000</v>
      </c>
      <c r="N182" s="326"/>
    </row>
    <row r="183" spans="1:14" s="365" customFormat="1" ht="26.45" customHeight="1">
      <c r="A183" s="468"/>
      <c r="B183" s="472"/>
      <c r="C183" s="468">
        <v>0</v>
      </c>
      <c r="D183" s="491">
        <v>0</v>
      </c>
      <c r="E183" s="491">
        <v>0</v>
      </c>
      <c r="F183" s="491">
        <v>0</v>
      </c>
      <c r="G183" s="469" t="s">
        <v>3171</v>
      </c>
      <c r="H183" s="471" t="s">
        <v>2055</v>
      </c>
      <c r="I183" s="470">
        <v>0</v>
      </c>
      <c r="J183" s="490">
        <v>0</v>
      </c>
      <c r="K183" s="490">
        <v>0</v>
      </c>
      <c r="L183" s="490">
        <v>500000</v>
      </c>
      <c r="N183" s="326"/>
    </row>
    <row r="184" spans="1:14" s="365" customFormat="1" ht="24">
      <c r="A184" s="468"/>
      <c r="B184" s="472"/>
      <c r="C184" s="468">
        <v>0</v>
      </c>
      <c r="D184" s="491">
        <v>0</v>
      </c>
      <c r="E184" s="491">
        <v>0</v>
      </c>
      <c r="F184" s="491">
        <v>0</v>
      </c>
      <c r="G184" s="469" t="s">
        <v>3172</v>
      </c>
      <c r="H184" s="471" t="s">
        <v>1905</v>
      </c>
      <c r="I184" s="470">
        <v>0</v>
      </c>
      <c r="J184" s="490">
        <v>0</v>
      </c>
      <c r="K184" s="490">
        <v>0</v>
      </c>
      <c r="L184" s="490">
        <v>200000</v>
      </c>
      <c r="N184" s="326"/>
    </row>
    <row r="185" spans="1:14" s="365" customFormat="1" ht="24">
      <c r="A185" s="468"/>
      <c r="B185" s="472"/>
      <c r="C185" s="468">
        <v>0</v>
      </c>
      <c r="D185" s="491">
        <v>0</v>
      </c>
      <c r="E185" s="491">
        <v>0</v>
      </c>
      <c r="F185" s="491">
        <v>0</v>
      </c>
      <c r="G185" s="469" t="s">
        <v>3173</v>
      </c>
      <c r="H185" s="471" t="s">
        <v>2052</v>
      </c>
      <c r="I185" s="470">
        <v>500000</v>
      </c>
      <c r="J185" s="490">
        <v>0</v>
      </c>
      <c r="K185" s="490">
        <v>100000</v>
      </c>
      <c r="L185" s="490">
        <v>100000</v>
      </c>
      <c r="N185" s="326"/>
    </row>
    <row r="186" spans="1:14" s="365" customFormat="1" ht="18.600000000000001" customHeight="1">
      <c r="A186" s="476"/>
      <c r="B186" s="477" t="s">
        <v>1466</v>
      </c>
      <c r="C186" s="478">
        <f>SUM(C178:C185)</f>
        <v>1000000</v>
      </c>
      <c r="D186" s="478">
        <f t="shared" ref="D186:F186" si="54">SUM(D178:D185)</f>
        <v>532619</v>
      </c>
      <c r="E186" s="478">
        <f t="shared" si="54"/>
        <v>640000</v>
      </c>
      <c r="F186" s="478">
        <f t="shared" si="54"/>
        <v>46400000</v>
      </c>
      <c r="G186" s="476"/>
      <c r="H186" s="479" t="s">
        <v>1466</v>
      </c>
      <c r="I186" s="478">
        <f t="shared" ref="I186:L186" si="55">SUM(I178:I185)</f>
        <v>1750000</v>
      </c>
      <c r="J186" s="478">
        <f t="shared" si="55"/>
        <v>42775167</v>
      </c>
      <c r="K186" s="478">
        <f t="shared" si="55"/>
        <v>43040000</v>
      </c>
      <c r="L186" s="478">
        <f t="shared" si="55"/>
        <v>47900000</v>
      </c>
      <c r="N186" s="464"/>
    </row>
    <row r="187" spans="1:14" s="365" customFormat="1" ht="17.45" customHeight="1">
      <c r="A187" s="453" t="s">
        <v>1841</v>
      </c>
      <c r="B187" s="102" t="s">
        <v>1842</v>
      </c>
      <c r="C187" s="453">
        <v>0</v>
      </c>
      <c r="D187" s="489">
        <v>0</v>
      </c>
      <c r="E187" s="489">
        <v>0</v>
      </c>
      <c r="F187" s="489">
        <v>0</v>
      </c>
      <c r="G187" s="453" t="s">
        <v>2056</v>
      </c>
      <c r="H187" s="180" t="s">
        <v>1842</v>
      </c>
      <c r="I187" s="180">
        <v>0</v>
      </c>
      <c r="J187" s="489">
        <v>0</v>
      </c>
      <c r="K187" s="489">
        <v>0</v>
      </c>
      <c r="L187" s="489">
        <v>0</v>
      </c>
      <c r="N187" s="464"/>
    </row>
    <row r="188" spans="1:14" s="365" customFormat="1" ht="16.899999999999999" customHeight="1">
      <c r="A188" s="469" t="s">
        <v>1843</v>
      </c>
      <c r="B188" s="101" t="s">
        <v>1718</v>
      </c>
      <c r="C188" s="470">
        <v>0</v>
      </c>
      <c r="D188" s="490">
        <v>0</v>
      </c>
      <c r="E188" s="490">
        <v>100000</v>
      </c>
      <c r="F188" s="490">
        <v>100000</v>
      </c>
      <c r="G188" s="469" t="s">
        <v>2057</v>
      </c>
      <c r="H188" s="471" t="s">
        <v>2210</v>
      </c>
      <c r="I188" s="470">
        <v>0</v>
      </c>
      <c r="J188" s="490">
        <v>42733000</v>
      </c>
      <c r="K188" s="490">
        <v>42740000</v>
      </c>
      <c r="L188" s="490">
        <v>46820000</v>
      </c>
      <c r="N188" s="326"/>
    </row>
    <row r="189" spans="1:14" s="365" customFormat="1" ht="16.899999999999999" customHeight="1">
      <c r="A189" s="469" t="s">
        <v>1844</v>
      </c>
      <c r="B189" s="101" t="s">
        <v>1446</v>
      </c>
      <c r="C189" s="470">
        <v>200000</v>
      </c>
      <c r="D189" s="490">
        <v>32619</v>
      </c>
      <c r="E189" s="490">
        <v>40000</v>
      </c>
      <c r="F189" s="490">
        <f>L188-F190</f>
        <v>3110000</v>
      </c>
      <c r="G189" s="469" t="s">
        <v>2059</v>
      </c>
      <c r="H189" s="471" t="s">
        <v>2053</v>
      </c>
      <c r="I189" s="470">
        <v>1600000</v>
      </c>
      <c r="J189" s="490">
        <v>0</v>
      </c>
      <c r="K189" s="490">
        <v>200000</v>
      </c>
      <c r="L189" s="490">
        <v>200000</v>
      </c>
      <c r="N189" s="326"/>
    </row>
    <row r="190" spans="1:14" s="463" customFormat="1" ht="15.6" customHeight="1">
      <c r="A190" s="469" t="s">
        <v>1845</v>
      </c>
      <c r="B190" s="101" t="s">
        <v>1448</v>
      </c>
      <c r="C190" s="470">
        <v>1400000</v>
      </c>
      <c r="D190" s="490">
        <v>500000</v>
      </c>
      <c r="E190" s="490">
        <v>500000</v>
      </c>
      <c r="F190" s="490">
        <v>43710000</v>
      </c>
      <c r="G190" s="469" t="s">
        <v>2060</v>
      </c>
      <c r="H190" s="471" t="s">
        <v>54</v>
      </c>
      <c r="I190" s="470">
        <v>0</v>
      </c>
      <c r="J190" s="490">
        <v>0</v>
      </c>
      <c r="K190" s="490">
        <v>0</v>
      </c>
      <c r="L190" s="490">
        <v>0</v>
      </c>
      <c r="N190" s="326"/>
    </row>
    <row r="191" spans="1:14" s="365" customFormat="1" ht="15.6" customHeight="1">
      <c r="A191" s="468"/>
      <c r="B191" s="472">
        <v>0</v>
      </c>
      <c r="C191" s="468">
        <v>0</v>
      </c>
      <c r="D191" s="491">
        <v>0</v>
      </c>
      <c r="E191" s="491">
        <v>0</v>
      </c>
      <c r="F191" s="491">
        <v>0</v>
      </c>
      <c r="G191" s="469" t="s">
        <v>2061</v>
      </c>
      <c r="H191" s="471" t="s">
        <v>2054</v>
      </c>
      <c r="I191" s="470">
        <v>0</v>
      </c>
      <c r="J191" s="490">
        <v>0</v>
      </c>
      <c r="K191" s="490">
        <v>0</v>
      </c>
      <c r="L191" s="490">
        <v>0</v>
      </c>
      <c r="N191" s="326"/>
    </row>
    <row r="192" spans="1:14" s="365" customFormat="1" ht="14.45" customHeight="1">
      <c r="A192" s="468"/>
      <c r="B192" s="472">
        <v>0</v>
      </c>
      <c r="C192" s="468">
        <v>0</v>
      </c>
      <c r="D192" s="491">
        <v>0</v>
      </c>
      <c r="E192" s="491">
        <v>0</v>
      </c>
      <c r="F192" s="491">
        <v>0</v>
      </c>
      <c r="G192" s="469" t="s">
        <v>2062</v>
      </c>
      <c r="H192" s="471" t="s">
        <v>66</v>
      </c>
      <c r="I192" s="470">
        <v>0</v>
      </c>
      <c r="J192" s="490">
        <v>0</v>
      </c>
      <c r="K192" s="490">
        <v>0</v>
      </c>
      <c r="L192" s="490">
        <v>0</v>
      </c>
      <c r="N192" s="326"/>
    </row>
    <row r="193" spans="1:14" s="365" customFormat="1" ht="25.15" customHeight="1">
      <c r="A193" s="468"/>
      <c r="B193" s="472">
        <v>0</v>
      </c>
      <c r="C193" s="468">
        <v>0</v>
      </c>
      <c r="D193" s="491">
        <v>0</v>
      </c>
      <c r="E193" s="491">
        <v>0</v>
      </c>
      <c r="F193" s="491">
        <v>0</v>
      </c>
      <c r="G193" s="469" t="s">
        <v>2063</v>
      </c>
      <c r="H193" s="471" t="s">
        <v>1905</v>
      </c>
      <c r="I193" s="470">
        <v>0</v>
      </c>
      <c r="J193" s="490">
        <v>0</v>
      </c>
      <c r="K193" s="490">
        <v>0</v>
      </c>
      <c r="L193" s="490">
        <v>0</v>
      </c>
      <c r="N193" s="326"/>
    </row>
    <row r="194" spans="1:14" s="365" customFormat="1" ht="18.600000000000001" customHeight="1">
      <c r="A194" s="468"/>
      <c r="B194" s="472">
        <v>0</v>
      </c>
      <c r="C194" s="468">
        <v>0</v>
      </c>
      <c r="D194" s="491">
        <v>0</v>
      </c>
      <c r="E194" s="491">
        <v>0</v>
      </c>
      <c r="F194" s="491">
        <v>0</v>
      </c>
      <c r="G194" s="469" t="s">
        <v>3174</v>
      </c>
      <c r="H194" s="471" t="s">
        <v>2058</v>
      </c>
      <c r="I194" s="470">
        <v>500000</v>
      </c>
      <c r="J194" s="490">
        <v>0</v>
      </c>
      <c r="K194" s="490">
        <v>100000</v>
      </c>
      <c r="L194" s="490">
        <v>100000</v>
      </c>
      <c r="N194" s="326"/>
    </row>
    <row r="195" spans="1:14" s="365" customFormat="1" ht="16.149999999999999" customHeight="1">
      <c r="A195" s="476"/>
      <c r="B195" s="477" t="s">
        <v>1466</v>
      </c>
      <c r="C195" s="478">
        <f>SUM(C188:C194)</f>
        <v>1600000</v>
      </c>
      <c r="D195" s="478">
        <f t="shared" ref="D195:F195" si="56">SUM(D188:D194)</f>
        <v>532619</v>
      </c>
      <c r="E195" s="478">
        <f t="shared" si="56"/>
        <v>640000</v>
      </c>
      <c r="F195" s="478">
        <f t="shared" si="56"/>
        <v>46920000</v>
      </c>
      <c r="G195" s="476"/>
      <c r="H195" s="479" t="s">
        <v>1466</v>
      </c>
      <c r="I195" s="478">
        <f t="shared" ref="I195:L195" si="57">SUM(I188:I194)</f>
        <v>2100000</v>
      </c>
      <c r="J195" s="478">
        <f t="shared" si="57"/>
        <v>42733000</v>
      </c>
      <c r="K195" s="478">
        <f t="shared" si="57"/>
        <v>43040000</v>
      </c>
      <c r="L195" s="478">
        <f t="shared" si="57"/>
        <v>47120000</v>
      </c>
      <c r="N195" s="464"/>
    </row>
    <row r="196" spans="1:14" s="365" customFormat="1" ht="16.149999999999999" customHeight="1">
      <c r="A196" s="453"/>
      <c r="B196" s="102">
        <v>0</v>
      </c>
      <c r="C196" s="470">
        <v>0</v>
      </c>
      <c r="D196" s="489">
        <v>0</v>
      </c>
      <c r="E196" s="489">
        <v>0</v>
      </c>
      <c r="F196" s="489">
        <v>0</v>
      </c>
      <c r="G196" s="474"/>
      <c r="H196" s="474"/>
      <c r="I196" s="474"/>
      <c r="J196" s="474"/>
      <c r="K196" s="474"/>
      <c r="L196" s="474"/>
    </row>
    <row r="197" spans="1:14" s="463" customFormat="1" ht="16.149999999999999" customHeight="1">
      <c r="A197" s="453" t="s">
        <v>1846</v>
      </c>
      <c r="B197" s="99" t="s">
        <v>1847</v>
      </c>
      <c r="C197" s="453">
        <v>0</v>
      </c>
      <c r="D197" s="492">
        <v>0</v>
      </c>
      <c r="E197" s="489">
        <v>0</v>
      </c>
      <c r="F197" s="489">
        <v>0</v>
      </c>
      <c r="G197" s="453" t="s">
        <v>2064</v>
      </c>
      <c r="H197" s="180" t="s">
        <v>1847</v>
      </c>
      <c r="I197" s="381">
        <v>0</v>
      </c>
      <c r="J197" s="489">
        <v>0</v>
      </c>
      <c r="K197" s="489">
        <v>0</v>
      </c>
      <c r="L197" s="489">
        <v>0</v>
      </c>
      <c r="N197" s="464"/>
    </row>
    <row r="198" spans="1:14" s="365" customFormat="1" ht="24">
      <c r="A198" s="469" t="s">
        <v>1848</v>
      </c>
      <c r="B198" s="101" t="s">
        <v>1718</v>
      </c>
      <c r="C198" s="470">
        <v>0</v>
      </c>
      <c r="D198" s="490">
        <v>0</v>
      </c>
      <c r="E198" s="490">
        <v>100000</v>
      </c>
      <c r="F198" s="490">
        <v>100000</v>
      </c>
      <c r="G198" s="469" t="s">
        <v>2065</v>
      </c>
      <c r="H198" s="471" t="s">
        <v>2211</v>
      </c>
      <c r="I198" s="470">
        <v>700000</v>
      </c>
      <c r="J198" s="490">
        <v>533000</v>
      </c>
      <c r="K198" s="490">
        <v>540000</v>
      </c>
      <c r="L198" s="490">
        <v>720000</v>
      </c>
      <c r="N198" s="326"/>
    </row>
    <row r="199" spans="1:14" s="365" customFormat="1" ht="12">
      <c r="A199" s="469" t="s">
        <v>1849</v>
      </c>
      <c r="B199" s="101" t="s">
        <v>1446</v>
      </c>
      <c r="C199" s="470">
        <v>100000</v>
      </c>
      <c r="D199" s="490">
        <v>32619</v>
      </c>
      <c r="E199" s="470">
        <v>40000</v>
      </c>
      <c r="F199" s="490">
        <f>L198-F200</f>
        <v>70000</v>
      </c>
      <c r="G199" s="469" t="s">
        <v>2067</v>
      </c>
      <c r="H199" s="471" t="s">
        <v>2068</v>
      </c>
      <c r="I199" s="470">
        <v>0</v>
      </c>
      <c r="J199" s="490">
        <v>44645</v>
      </c>
      <c r="K199" s="490">
        <v>50000</v>
      </c>
      <c r="L199" s="490">
        <v>100000</v>
      </c>
      <c r="N199" s="326"/>
    </row>
    <row r="200" spans="1:14" s="365" customFormat="1" ht="24">
      <c r="A200" s="469" t="s">
        <v>1850</v>
      </c>
      <c r="B200" s="101" t="s">
        <v>1448</v>
      </c>
      <c r="C200" s="470">
        <v>600000</v>
      </c>
      <c r="D200" s="490">
        <v>500000</v>
      </c>
      <c r="E200" s="470">
        <v>500000</v>
      </c>
      <c r="F200" s="490">
        <v>650000</v>
      </c>
      <c r="G200" s="469" t="s">
        <v>2069</v>
      </c>
      <c r="H200" s="471" t="s">
        <v>1905</v>
      </c>
      <c r="I200" s="470">
        <v>0</v>
      </c>
      <c r="J200" s="490">
        <v>0</v>
      </c>
      <c r="K200" s="490">
        <v>0</v>
      </c>
      <c r="L200" s="490">
        <v>0</v>
      </c>
      <c r="N200" s="326"/>
    </row>
    <row r="201" spans="1:14" s="365" customFormat="1" ht="24">
      <c r="A201" s="469"/>
      <c r="B201" s="101">
        <v>0</v>
      </c>
      <c r="C201" s="470">
        <v>0</v>
      </c>
      <c r="D201" s="490">
        <v>0</v>
      </c>
      <c r="E201" s="490">
        <v>0</v>
      </c>
      <c r="F201" s="490">
        <v>0</v>
      </c>
      <c r="G201" s="469" t="s">
        <v>3175</v>
      </c>
      <c r="H201" s="471" t="s">
        <v>2066</v>
      </c>
      <c r="I201" s="470">
        <v>500000</v>
      </c>
      <c r="J201" s="490">
        <v>0</v>
      </c>
      <c r="K201" s="490">
        <v>100000</v>
      </c>
      <c r="L201" s="490">
        <v>100000</v>
      </c>
      <c r="N201" s="326"/>
    </row>
    <row r="202" spans="1:14" s="365" customFormat="1" ht="17.45" customHeight="1">
      <c r="A202" s="476"/>
      <c r="B202" s="477" t="s">
        <v>1466</v>
      </c>
      <c r="C202" s="478">
        <f>SUM(C198:C201)</f>
        <v>700000</v>
      </c>
      <c r="D202" s="478">
        <f t="shared" ref="D202:F202" si="58">SUM(D198:D201)</f>
        <v>532619</v>
      </c>
      <c r="E202" s="478">
        <f t="shared" si="58"/>
        <v>640000</v>
      </c>
      <c r="F202" s="478">
        <f t="shared" si="58"/>
        <v>820000</v>
      </c>
      <c r="G202" s="476"/>
      <c r="H202" s="479" t="s">
        <v>1466</v>
      </c>
      <c r="I202" s="478">
        <f t="shared" ref="I202:L202" si="59">SUM(I198:I201)</f>
        <v>1200000</v>
      </c>
      <c r="J202" s="478">
        <f t="shared" si="59"/>
        <v>577645</v>
      </c>
      <c r="K202" s="478">
        <f t="shared" si="59"/>
        <v>690000</v>
      </c>
      <c r="L202" s="478">
        <f t="shared" si="59"/>
        <v>920000</v>
      </c>
      <c r="N202" s="464"/>
    </row>
    <row r="203" spans="1:14" s="365" customFormat="1" ht="17.45" customHeight="1">
      <c r="A203" s="453" t="s">
        <v>1851</v>
      </c>
      <c r="B203" s="99" t="s">
        <v>1852</v>
      </c>
      <c r="C203" s="453">
        <v>0</v>
      </c>
      <c r="D203" s="492">
        <v>0</v>
      </c>
      <c r="E203" s="489">
        <v>0</v>
      </c>
      <c r="F203" s="489">
        <v>0</v>
      </c>
      <c r="G203" s="453" t="s">
        <v>2070</v>
      </c>
      <c r="H203" s="180" t="s">
        <v>1852</v>
      </c>
      <c r="I203" s="381">
        <v>0</v>
      </c>
      <c r="J203" s="489">
        <v>0</v>
      </c>
      <c r="K203" s="489">
        <v>0</v>
      </c>
      <c r="L203" s="489">
        <v>0</v>
      </c>
      <c r="N203" s="464"/>
    </row>
    <row r="204" spans="1:14" s="365" customFormat="1" ht="28.15" customHeight="1">
      <c r="A204" s="469" t="s">
        <v>1853</v>
      </c>
      <c r="B204" s="101" t="s">
        <v>1718</v>
      </c>
      <c r="C204" s="470">
        <v>0</v>
      </c>
      <c r="D204" s="490">
        <v>0</v>
      </c>
      <c r="E204" s="490">
        <v>100000</v>
      </c>
      <c r="F204" s="490">
        <v>100000</v>
      </c>
      <c r="G204" s="469" t="s">
        <v>2071</v>
      </c>
      <c r="H204" s="471" t="s">
        <v>2212</v>
      </c>
      <c r="I204" s="470">
        <v>800000</v>
      </c>
      <c r="J204" s="490">
        <v>663000</v>
      </c>
      <c r="K204" s="490">
        <v>670000</v>
      </c>
      <c r="L204" s="490">
        <v>850000</v>
      </c>
      <c r="N204" s="326"/>
    </row>
    <row r="205" spans="1:14" s="365" customFormat="1" ht="17.45" customHeight="1">
      <c r="A205" s="469" t="s">
        <v>1854</v>
      </c>
      <c r="B205" s="101" t="s">
        <v>1446</v>
      </c>
      <c r="C205" s="470">
        <v>100000</v>
      </c>
      <c r="D205" s="490">
        <v>32619</v>
      </c>
      <c r="E205" s="490">
        <v>40000</v>
      </c>
      <c r="F205" s="490">
        <f>L204-F206</f>
        <v>70000</v>
      </c>
      <c r="G205" s="469" t="s">
        <v>2073</v>
      </c>
      <c r="H205" s="471" t="s">
        <v>2068</v>
      </c>
      <c r="I205" s="470">
        <v>500000</v>
      </c>
      <c r="J205" s="490">
        <v>0</v>
      </c>
      <c r="K205" s="490">
        <v>100000</v>
      </c>
      <c r="L205" s="490">
        <v>100000</v>
      </c>
      <c r="N205" s="326"/>
    </row>
    <row r="206" spans="1:14" s="365" customFormat="1" ht="27" customHeight="1">
      <c r="A206" s="469" t="s">
        <v>1855</v>
      </c>
      <c r="B206" s="101" t="s">
        <v>1448</v>
      </c>
      <c r="C206" s="470">
        <v>700000</v>
      </c>
      <c r="D206" s="490">
        <v>500000</v>
      </c>
      <c r="E206" s="490">
        <v>500000</v>
      </c>
      <c r="F206" s="490">
        <v>780000</v>
      </c>
      <c r="G206" s="469" t="s">
        <v>2074</v>
      </c>
      <c r="H206" s="471" t="s">
        <v>1905</v>
      </c>
      <c r="I206" s="470">
        <v>0</v>
      </c>
      <c r="J206" s="490">
        <v>0</v>
      </c>
      <c r="K206" s="490">
        <v>0</v>
      </c>
      <c r="L206" s="490">
        <v>0</v>
      </c>
      <c r="N206" s="326"/>
    </row>
    <row r="207" spans="1:14" s="365" customFormat="1" ht="24">
      <c r="A207" s="469"/>
      <c r="B207" s="101">
        <v>0</v>
      </c>
      <c r="C207" s="470">
        <v>0</v>
      </c>
      <c r="D207" s="490">
        <v>0</v>
      </c>
      <c r="E207" s="490">
        <v>0</v>
      </c>
      <c r="F207" s="490">
        <v>0</v>
      </c>
      <c r="G207" s="469" t="s">
        <v>3176</v>
      </c>
      <c r="H207" s="471" t="s">
        <v>2072</v>
      </c>
      <c r="I207" s="470">
        <v>500000</v>
      </c>
      <c r="J207" s="490">
        <v>0</v>
      </c>
      <c r="K207" s="490">
        <v>100000</v>
      </c>
      <c r="L207" s="490">
        <v>100000</v>
      </c>
      <c r="N207" s="326"/>
    </row>
    <row r="208" spans="1:14" s="365" customFormat="1" ht="17.45" customHeight="1">
      <c r="A208" s="476"/>
      <c r="B208" s="477" t="s">
        <v>1466</v>
      </c>
      <c r="C208" s="478">
        <f>SUM(C204:C207)</f>
        <v>800000</v>
      </c>
      <c r="D208" s="478">
        <f t="shared" ref="D208:F208" si="60">SUM(D204:D207)</f>
        <v>532619</v>
      </c>
      <c r="E208" s="478">
        <f t="shared" si="60"/>
        <v>640000</v>
      </c>
      <c r="F208" s="478">
        <f t="shared" si="60"/>
        <v>950000</v>
      </c>
      <c r="G208" s="476"/>
      <c r="H208" s="479" t="s">
        <v>1466</v>
      </c>
      <c r="I208" s="478">
        <f t="shared" ref="I208:L208" si="61">SUM(I204:I207)</f>
        <v>1800000</v>
      </c>
      <c r="J208" s="478">
        <f t="shared" si="61"/>
        <v>663000</v>
      </c>
      <c r="K208" s="478">
        <f t="shared" si="61"/>
        <v>870000</v>
      </c>
      <c r="L208" s="478">
        <f t="shared" si="61"/>
        <v>1050000</v>
      </c>
      <c r="N208" s="464"/>
    </row>
    <row r="209" spans="1:14" s="463" customFormat="1" ht="17.45" customHeight="1">
      <c r="A209" s="453" t="s">
        <v>1856</v>
      </c>
      <c r="B209" s="102" t="s">
        <v>1857</v>
      </c>
      <c r="C209" s="453">
        <v>0</v>
      </c>
      <c r="D209" s="489">
        <v>0</v>
      </c>
      <c r="E209" s="489">
        <v>0</v>
      </c>
      <c r="F209" s="489">
        <v>0</v>
      </c>
      <c r="G209" s="453" t="s">
        <v>2075</v>
      </c>
      <c r="H209" s="180" t="s">
        <v>1857</v>
      </c>
      <c r="I209" s="381">
        <v>0</v>
      </c>
      <c r="J209" s="489">
        <v>0</v>
      </c>
      <c r="K209" s="489">
        <v>0</v>
      </c>
      <c r="L209" s="489">
        <v>0</v>
      </c>
      <c r="N209" s="464"/>
    </row>
    <row r="210" spans="1:14" s="365" customFormat="1" ht="17.45" customHeight="1">
      <c r="A210" s="469" t="s">
        <v>1858</v>
      </c>
      <c r="B210" s="101" t="s">
        <v>1718</v>
      </c>
      <c r="C210" s="470">
        <v>0</v>
      </c>
      <c r="D210" s="490">
        <v>0</v>
      </c>
      <c r="E210" s="490">
        <v>0</v>
      </c>
      <c r="F210" s="490">
        <v>0</v>
      </c>
      <c r="G210" s="469" t="s">
        <v>2076</v>
      </c>
      <c r="H210" s="471" t="s">
        <v>2077</v>
      </c>
      <c r="I210" s="470">
        <v>0</v>
      </c>
      <c r="J210" s="490">
        <v>0</v>
      </c>
      <c r="K210" s="490">
        <v>0</v>
      </c>
      <c r="L210" s="490">
        <v>0</v>
      </c>
      <c r="N210" s="326"/>
    </row>
    <row r="211" spans="1:14" s="365" customFormat="1" ht="24" customHeight="1">
      <c r="A211" s="453" t="s">
        <v>1859</v>
      </c>
      <c r="B211" s="102" t="s">
        <v>1860</v>
      </c>
      <c r="C211" s="470">
        <v>450000</v>
      </c>
      <c r="D211" s="490">
        <v>462500</v>
      </c>
      <c r="E211" s="490">
        <v>470000</v>
      </c>
      <c r="F211" s="490">
        <v>470000</v>
      </c>
      <c r="G211" s="469" t="s">
        <v>2078</v>
      </c>
      <c r="H211" s="471" t="s">
        <v>1905</v>
      </c>
      <c r="I211" s="470">
        <v>500000</v>
      </c>
      <c r="J211" s="490">
        <v>0</v>
      </c>
      <c r="K211" s="490">
        <v>0</v>
      </c>
      <c r="L211" s="490">
        <v>0</v>
      </c>
      <c r="N211" s="326"/>
    </row>
    <row r="212" spans="1:14" s="365" customFormat="1" ht="17.45" customHeight="1">
      <c r="A212" s="469" t="s">
        <v>1861</v>
      </c>
      <c r="B212" s="101" t="s">
        <v>1862</v>
      </c>
      <c r="C212" s="470">
        <v>0</v>
      </c>
      <c r="D212" s="490">
        <v>0</v>
      </c>
      <c r="E212" s="490">
        <v>0</v>
      </c>
      <c r="F212" s="490">
        <v>0</v>
      </c>
      <c r="G212" s="468"/>
      <c r="H212" s="472">
        <v>0</v>
      </c>
      <c r="I212" s="468">
        <v>0</v>
      </c>
      <c r="J212" s="491">
        <v>0</v>
      </c>
      <c r="K212" s="491">
        <v>0</v>
      </c>
      <c r="L212" s="491">
        <v>0</v>
      </c>
      <c r="N212" s="465"/>
    </row>
    <row r="213" spans="1:14" s="365" customFormat="1" ht="17.45" customHeight="1">
      <c r="A213" s="476"/>
      <c r="B213" s="477" t="s">
        <v>1466</v>
      </c>
      <c r="C213" s="478">
        <f>SUM(C210:C212)</f>
        <v>450000</v>
      </c>
      <c r="D213" s="478">
        <f t="shared" ref="D213:F213" si="62">SUM(D210:D212)</f>
        <v>462500</v>
      </c>
      <c r="E213" s="478">
        <f t="shared" si="62"/>
        <v>470000</v>
      </c>
      <c r="F213" s="478">
        <f t="shared" si="62"/>
        <v>470000</v>
      </c>
      <c r="G213" s="476"/>
      <c r="H213" s="479" t="s">
        <v>1466</v>
      </c>
      <c r="I213" s="478">
        <f t="shared" ref="I213:L213" si="63">SUM(I210:I212)</f>
        <v>500000</v>
      </c>
      <c r="J213" s="478">
        <f t="shared" si="63"/>
        <v>0</v>
      </c>
      <c r="K213" s="478">
        <f t="shared" si="63"/>
        <v>0</v>
      </c>
      <c r="L213" s="478">
        <f t="shared" si="63"/>
        <v>0</v>
      </c>
      <c r="N213" s="464"/>
    </row>
    <row r="214" spans="1:14" s="365" customFormat="1" ht="15" customHeight="1">
      <c r="A214" s="453" t="s">
        <v>1863</v>
      </c>
      <c r="B214" s="102" t="s">
        <v>1864</v>
      </c>
      <c r="C214" s="453">
        <v>0</v>
      </c>
      <c r="D214" s="489">
        <v>0</v>
      </c>
      <c r="E214" s="489">
        <v>0</v>
      </c>
      <c r="F214" s="489">
        <v>0</v>
      </c>
      <c r="G214" s="453" t="s">
        <v>2079</v>
      </c>
      <c r="H214" s="180" t="s">
        <v>1864</v>
      </c>
      <c r="I214" s="381">
        <v>0</v>
      </c>
      <c r="J214" s="489">
        <v>0</v>
      </c>
      <c r="K214" s="489">
        <v>0</v>
      </c>
      <c r="L214" s="489">
        <v>0</v>
      </c>
      <c r="N214" s="464"/>
    </row>
    <row r="215" spans="1:14" s="365" customFormat="1" ht="15.6" customHeight="1">
      <c r="A215" s="469" t="s">
        <v>1865</v>
      </c>
      <c r="B215" s="101" t="s">
        <v>1718</v>
      </c>
      <c r="C215" s="470">
        <v>0</v>
      </c>
      <c r="D215" s="490">
        <v>0</v>
      </c>
      <c r="E215" s="490">
        <v>100000</v>
      </c>
      <c r="F215" s="490">
        <v>100000</v>
      </c>
      <c r="G215" s="469" t="s">
        <v>2080</v>
      </c>
      <c r="H215" s="471" t="s">
        <v>2213</v>
      </c>
      <c r="I215" s="470">
        <v>1100000</v>
      </c>
      <c r="J215" s="490">
        <v>0</v>
      </c>
      <c r="K215" s="490">
        <v>980000</v>
      </c>
      <c r="L215" s="490">
        <v>1050000</v>
      </c>
      <c r="N215" s="326"/>
    </row>
    <row r="216" spans="1:14" s="365" customFormat="1" ht="24">
      <c r="A216" s="469" t="s">
        <v>1866</v>
      </c>
      <c r="B216" s="101" t="s">
        <v>1446</v>
      </c>
      <c r="C216" s="470">
        <v>200000</v>
      </c>
      <c r="D216" s="490">
        <v>0</v>
      </c>
      <c r="E216" s="490">
        <v>130000</v>
      </c>
      <c r="F216" s="490">
        <f>L215-F217</f>
        <v>70000</v>
      </c>
      <c r="G216" s="469" t="s">
        <v>2082</v>
      </c>
      <c r="H216" s="471" t="s">
        <v>1905</v>
      </c>
      <c r="I216" s="470">
        <v>0</v>
      </c>
      <c r="J216" s="490">
        <v>0</v>
      </c>
      <c r="K216" s="490">
        <v>0</v>
      </c>
      <c r="L216" s="490">
        <v>0</v>
      </c>
      <c r="N216" s="326"/>
    </row>
    <row r="217" spans="1:14" s="365" customFormat="1" ht="15" customHeight="1">
      <c r="A217" s="469" t="s">
        <v>1867</v>
      </c>
      <c r="B217" s="101" t="s">
        <v>1448</v>
      </c>
      <c r="C217" s="470">
        <v>900000</v>
      </c>
      <c r="D217" s="490">
        <v>0</v>
      </c>
      <c r="E217" s="490">
        <v>860000</v>
      </c>
      <c r="F217" s="490">
        <v>980000</v>
      </c>
      <c r="G217" s="469" t="s">
        <v>3177</v>
      </c>
      <c r="H217" s="471" t="s">
        <v>2081</v>
      </c>
      <c r="I217" s="468">
        <v>0</v>
      </c>
      <c r="J217" s="491">
        <v>0</v>
      </c>
      <c r="K217" s="490">
        <v>100000</v>
      </c>
      <c r="L217" s="490">
        <v>100000</v>
      </c>
      <c r="N217" s="326"/>
    </row>
    <row r="218" spans="1:14" s="365" customFormat="1" ht="16.899999999999999" customHeight="1">
      <c r="A218" s="469" t="s">
        <v>2182</v>
      </c>
      <c r="B218" s="101" t="s">
        <v>1868</v>
      </c>
      <c r="C218" s="470">
        <v>0</v>
      </c>
      <c r="D218" s="490">
        <v>0</v>
      </c>
      <c r="E218" s="490">
        <v>0</v>
      </c>
      <c r="F218" s="490">
        <v>0</v>
      </c>
      <c r="G218" s="468"/>
      <c r="H218" s="472">
        <v>0</v>
      </c>
      <c r="I218" s="468">
        <v>0</v>
      </c>
      <c r="J218" s="491">
        <v>0</v>
      </c>
      <c r="K218" s="491">
        <v>0</v>
      </c>
      <c r="L218" s="491">
        <v>0</v>
      </c>
      <c r="N218" s="465"/>
    </row>
    <row r="219" spans="1:14" s="365" customFormat="1" ht="17.45" customHeight="1">
      <c r="A219" s="476"/>
      <c r="B219" s="477" t="s">
        <v>1466</v>
      </c>
      <c r="C219" s="478">
        <f>SUM(C215:C218)</f>
        <v>1100000</v>
      </c>
      <c r="D219" s="478">
        <f t="shared" ref="D219:F219" si="64">SUM(D215:D218)</f>
        <v>0</v>
      </c>
      <c r="E219" s="478">
        <f t="shared" si="64"/>
        <v>1090000</v>
      </c>
      <c r="F219" s="478">
        <f t="shared" si="64"/>
        <v>1150000</v>
      </c>
      <c r="G219" s="476"/>
      <c r="H219" s="479" t="s">
        <v>1466</v>
      </c>
      <c r="I219" s="478">
        <f t="shared" ref="I219:L219" si="65">SUM(I215:I218)</f>
        <v>1100000</v>
      </c>
      <c r="J219" s="478">
        <f t="shared" si="65"/>
        <v>0</v>
      </c>
      <c r="K219" s="478">
        <f t="shared" si="65"/>
        <v>1080000</v>
      </c>
      <c r="L219" s="478">
        <f t="shared" si="65"/>
        <v>1150000</v>
      </c>
      <c r="N219" s="464"/>
    </row>
    <row r="220" spans="1:14" s="365" customFormat="1" ht="17.45" customHeight="1">
      <c r="A220" s="453" t="s">
        <v>1869</v>
      </c>
      <c r="B220" s="102" t="s">
        <v>1870</v>
      </c>
      <c r="C220" s="381">
        <v>0</v>
      </c>
      <c r="D220" s="489">
        <v>0</v>
      </c>
      <c r="E220" s="489">
        <v>0</v>
      </c>
      <c r="F220" s="489">
        <v>0</v>
      </c>
      <c r="G220" s="453" t="s">
        <v>2083</v>
      </c>
      <c r="H220" s="180" t="s">
        <v>1870</v>
      </c>
      <c r="I220" s="381">
        <v>0</v>
      </c>
      <c r="J220" s="489">
        <v>0</v>
      </c>
      <c r="K220" s="489">
        <v>0</v>
      </c>
      <c r="L220" s="489">
        <v>0</v>
      </c>
      <c r="N220" s="464"/>
    </row>
    <row r="221" spans="1:14" s="463" customFormat="1" ht="17.45" customHeight="1">
      <c r="A221" s="469" t="s">
        <v>1871</v>
      </c>
      <c r="B221" s="101" t="s">
        <v>1718</v>
      </c>
      <c r="C221" s="470">
        <v>0</v>
      </c>
      <c r="D221" s="470">
        <v>0</v>
      </c>
      <c r="E221" s="490">
        <v>100000</v>
      </c>
      <c r="F221" s="490">
        <v>100000</v>
      </c>
      <c r="G221" s="469" t="s">
        <v>2084</v>
      </c>
      <c r="H221" s="471" t="s">
        <v>2214</v>
      </c>
      <c r="I221" s="470">
        <v>12600000</v>
      </c>
      <c r="J221" s="490">
        <v>12526000</v>
      </c>
      <c r="K221" s="490">
        <v>12530000</v>
      </c>
      <c r="L221" s="490">
        <v>12570000</v>
      </c>
      <c r="N221" s="326"/>
    </row>
    <row r="222" spans="1:14" s="365" customFormat="1" ht="24">
      <c r="A222" s="469" t="s">
        <v>1872</v>
      </c>
      <c r="B222" s="101" t="s">
        <v>1446</v>
      </c>
      <c r="C222" s="470">
        <v>900000</v>
      </c>
      <c r="D222" s="470">
        <v>828253</v>
      </c>
      <c r="E222" s="490">
        <v>830000</v>
      </c>
      <c r="F222" s="490">
        <v>870000</v>
      </c>
      <c r="G222" s="469" t="s">
        <v>2086</v>
      </c>
      <c r="H222" s="471" t="s">
        <v>1905</v>
      </c>
      <c r="I222" s="470">
        <v>0</v>
      </c>
      <c r="J222" s="490">
        <v>0</v>
      </c>
      <c r="K222" s="490">
        <v>0</v>
      </c>
      <c r="L222" s="490">
        <v>0</v>
      </c>
      <c r="N222" s="326"/>
    </row>
    <row r="223" spans="1:14" s="365" customFormat="1" ht="16.149999999999999" customHeight="1">
      <c r="A223" s="469" t="s">
        <v>1873</v>
      </c>
      <c r="B223" s="101" t="s">
        <v>1448</v>
      </c>
      <c r="C223" s="470">
        <v>11700000</v>
      </c>
      <c r="D223" s="470">
        <v>11697500</v>
      </c>
      <c r="E223" s="490">
        <v>11700000</v>
      </c>
      <c r="F223" s="490">
        <f>D223</f>
        <v>11697500</v>
      </c>
      <c r="G223" s="469" t="s">
        <v>3178</v>
      </c>
      <c r="H223" s="471" t="s">
        <v>2085</v>
      </c>
      <c r="I223" s="468">
        <v>0</v>
      </c>
      <c r="J223" s="491">
        <v>0</v>
      </c>
      <c r="K223" s="490">
        <v>100000</v>
      </c>
      <c r="L223" s="490">
        <v>100000</v>
      </c>
      <c r="N223" s="326"/>
    </row>
    <row r="224" spans="1:14" s="365" customFormat="1" ht="17.45" customHeight="1">
      <c r="A224" s="469" t="s">
        <v>2183</v>
      </c>
      <c r="B224" s="101" t="s">
        <v>1874</v>
      </c>
      <c r="C224" s="470">
        <v>0</v>
      </c>
      <c r="D224" s="470">
        <v>0</v>
      </c>
      <c r="E224" s="490">
        <v>0</v>
      </c>
      <c r="F224" s="490">
        <v>0</v>
      </c>
      <c r="G224" s="468"/>
      <c r="H224" s="472">
        <v>0</v>
      </c>
      <c r="I224" s="468">
        <v>0</v>
      </c>
      <c r="J224" s="491">
        <v>0</v>
      </c>
      <c r="K224" s="491">
        <v>0</v>
      </c>
      <c r="L224" s="491">
        <v>0</v>
      </c>
      <c r="N224" s="465"/>
    </row>
    <row r="225" spans="1:14" s="365" customFormat="1" ht="17.45" customHeight="1">
      <c r="A225" s="476"/>
      <c r="B225" s="477" t="s">
        <v>1466</v>
      </c>
      <c r="C225" s="478">
        <f>SUM(C221:C224)</f>
        <v>12600000</v>
      </c>
      <c r="D225" s="478">
        <f t="shared" ref="D225:F225" si="66">SUM(D221:D224)</f>
        <v>12525753</v>
      </c>
      <c r="E225" s="478">
        <f t="shared" si="66"/>
        <v>12630000</v>
      </c>
      <c r="F225" s="478">
        <f t="shared" si="66"/>
        <v>12667500</v>
      </c>
      <c r="G225" s="476"/>
      <c r="H225" s="479" t="s">
        <v>1466</v>
      </c>
      <c r="I225" s="478">
        <f t="shared" ref="I225:L225" si="67">SUM(I221:I224)</f>
        <v>12600000</v>
      </c>
      <c r="J225" s="478">
        <f t="shared" si="67"/>
        <v>12526000</v>
      </c>
      <c r="K225" s="478">
        <f t="shared" si="67"/>
        <v>12630000</v>
      </c>
      <c r="L225" s="478">
        <f t="shared" si="67"/>
        <v>12670000</v>
      </c>
      <c r="N225" s="464"/>
    </row>
    <row r="226" spans="1:14" s="463" customFormat="1" ht="17.45" customHeight="1">
      <c r="A226" s="453" t="s">
        <v>1875</v>
      </c>
      <c r="B226" s="102" t="s">
        <v>1876</v>
      </c>
      <c r="C226" s="453">
        <v>0</v>
      </c>
      <c r="D226" s="470">
        <v>0</v>
      </c>
      <c r="E226" s="489">
        <v>0</v>
      </c>
      <c r="F226" s="489">
        <v>0</v>
      </c>
      <c r="G226" s="453" t="s">
        <v>2087</v>
      </c>
      <c r="H226" s="180" t="s">
        <v>1876</v>
      </c>
      <c r="I226" s="381">
        <v>0</v>
      </c>
      <c r="J226" s="489">
        <v>0</v>
      </c>
      <c r="K226" s="489">
        <v>0</v>
      </c>
      <c r="L226" s="489">
        <v>0</v>
      </c>
      <c r="N226" s="464"/>
    </row>
    <row r="227" spans="1:14" s="365" customFormat="1" ht="16.149999999999999" customHeight="1">
      <c r="A227" s="469" t="s">
        <v>1877</v>
      </c>
      <c r="B227" s="101" t="s">
        <v>1718</v>
      </c>
      <c r="C227" s="470">
        <v>0</v>
      </c>
      <c r="D227" s="470">
        <v>0</v>
      </c>
      <c r="E227" s="490">
        <v>0</v>
      </c>
      <c r="F227" s="490">
        <v>0</v>
      </c>
      <c r="G227" s="469" t="s">
        <v>2088</v>
      </c>
      <c r="H227" s="471" t="s">
        <v>2089</v>
      </c>
      <c r="I227" s="470">
        <v>25100000</v>
      </c>
      <c r="J227" s="490">
        <v>25052000</v>
      </c>
      <c r="K227" s="490">
        <v>25060000</v>
      </c>
      <c r="L227" s="490">
        <f>SUM(F228:F229)</f>
        <v>26760000</v>
      </c>
      <c r="N227" s="326"/>
    </row>
    <row r="228" spans="1:14" s="365" customFormat="1" ht="27.6" customHeight="1">
      <c r="A228" s="469" t="s">
        <v>1878</v>
      </c>
      <c r="B228" s="101" t="s">
        <v>1446</v>
      </c>
      <c r="C228" s="470">
        <v>1700000</v>
      </c>
      <c r="D228" s="470">
        <v>1656506</v>
      </c>
      <c r="E228" s="490">
        <v>1660000</v>
      </c>
      <c r="F228" s="490">
        <v>1700000</v>
      </c>
      <c r="G228" s="469" t="s">
        <v>2090</v>
      </c>
      <c r="H228" s="471" t="s">
        <v>1905</v>
      </c>
      <c r="I228" s="470">
        <v>0</v>
      </c>
      <c r="J228" s="490">
        <v>0</v>
      </c>
      <c r="K228" s="490">
        <v>0</v>
      </c>
      <c r="L228" s="490">
        <v>0</v>
      </c>
      <c r="N228" s="326"/>
    </row>
    <row r="229" spans="1:14" s="365" customFormat="1" ht="15" customHeight="1">
      <c r="A229" s="469" t="s">
        <v>1879</v>
      </c>
      <c r="B229" s="101" t="s">
        <v>1448</v>
      </c>
      <c r="C229" s="470">
        <v>23400000</v>
      </c>
      <c r="D229" s="470">
        <v>23395000</v>
      </c>
      <c r="E229" s="490">
        <v>23400000</v>
      </c>
      <c r="F229" s="490">
        <f>K227</f>
        <v>25060000</v>
      </c>
      <c r="G229" s="469" t="s">
        <v>3179</v>
      </c>
      <c r="H229" s="471" t="s">
        <v>2216</v>
      </c>
      <c r="I229" s="468">
        <v>0</v>
      </c>
      <c r="J229" s="491">
        <v>0</v>
      </c>
      <c r="K229" s="491">
        <v>0</v>
      </c>
      <c r="L229" s="491">
        <v>0</v>
      </c>
      <c r="N229" s="326"/>
    </row>
    <row r="230" spans="1:14" s="365" customFormat="1" ht="17.45" customHeight="1">
      <c r="A230" s="476"/>
      <c r="B230" s="477" t="s">
        <v>1466</v>
      </c>
      <c r="C230" s="478">
        <f>SUM(C227:C229)</f>
        <v>25100000</v>
      </c>
      <c r="D230" s="478">
        <f t="shared" ref="D230:F230" si="68">SUM(D227:D229)</f>
        <v>25051506</v>
      </c>
      <c r="E230" s="478">
        <f t="shared" si="68"/>
        <v>25060000</v>
      </c>
      <c r="F230" s="478">
        <f t="shared" si="68"/>
        <v>26760000</v>
      </c>
      <c r="G230" s="476"/>
      <c r="H230" s="479" t="s">
        <v>1466</v>
      </c>
      <c r="I230" s="479">
        <f>SUM(I227:I229)</f>
        <v>25100000</v>
      </c>
      <c r="J230" s="479">
        <f t="shared" ref="J230:L230" si="69">SUM(J227:J229)</f>
        <v>25052000</v>
      </c>
      <c r="K230" s="479">
        <f t="shared" si="69"/>
        <v>25060000</v>
      </c>
      <c r="L230" s="479">
        <f t="shared" si="69"/>
        <v>26760000</v>
      </c>
      <c r="N230" s="464"/>
    </row>
    <row r="231" spans="1:14" s="365" customFormat="1" ht="17.45" customHeight="1">
      <c r="A231" s="453"/>
      <c r="B231" s="102"/>
      <c r="C231" s="381">
        <v>0</v>
      </c>
      <c r="D231" s="489">
        <v>0</v>
      </c>
      <c r="E231" s="489">
        <v>0</v>
      </c>
      <c r="F231" s="489">
        <v>0</v>
      </c>
      <c r="G231" s="474"/>
      <c r="H231" s="474"/>
      <c r="I231" s="474"/>
      <c r="J231" s="474"/>
      <c r="K231" s="474"/>
      <c r="L231" s="474"/>
      <c r="N231" s="464"/>
    </row>
    <row r="232" spans="1:14" s="463" customFormat="1" ht="16.149999999999999" customHeight="1">
      <c r="A232" s="453" t="s">
        <v>1880</v>
      </c>
      <c r="B232" s="102" t="s">
        <v>1881</v>
      </c>
      <c r="C232" s="453">
        <v>0</v>
      </c>
      <c r="D232" s="453">
        <v>0</v>
      </c>
      <c r="E232" s="489">
        <v>0</v>
      </c>
      <c r="F232" s="489">
        <v>0</v>
      </c>
      <c r="G232" s="453" t="s">
        <v>2091</v>
      </c>
      <c r="H232" s="180" t="s">
        <v>1881</v>
      </c>
      <c r="I232" s="381">
        <v>0</v>
      </c>
      <c r="J232" s="489">
        <v>0</v>
      </c>
      <c r="K232" s="489">
        <v>0</v>
      </c>
      <c r="L232" s="489">
        <v>0</v>
      </c>
      <c r="N232" s="464"/>
    </row>
    <row r="233" spans="1:14" s="365" customFormat="1" ht="14.45" customHeight="1">
      <c r="A233" s="469" t="s">
        <v>1882</v>
      </c>
      <c r="B233" s="101" t="s">
        <v>1718</v>
      </c>
      <c r="C233" s="470">
        <v>0</v>
      </c>
      <c r="D233" s="470">
        <v>0</v>
      </c>
      <c r="E233" s="490">
        <v>0</v>
      </c>
      <c r="F233" s="490">
        <v>0</v>
      </c>
      <c r="G233" s="469" t="s">
        <v>2092</v>
      </c>
      <c r="H233" s="471" t="s">
        <v>2215</v>
      </c>
      <c r="I233" s="470">
        <v>25100000</v>
      </c>
      <c r="J233" s="490">
        <v>25052000</v>
      </c>
      <c r="K233" s="490">
        <v>25060000</v>
      </c>
      <c r="L233" s="490">
        <f>SUM(F234:F235)</f>
        <v>28560000</v>
      </c>
      <c r="N233" s="326"/>
    </row>
    <row r="234" spans="1:14" s="365" customFormat="1" ht="24">
      <c r="A234" s="469" t="s">
        <v>1883</v>
      </c>
      <c r="B234" s="101" t="s">
        <v>1446</v>
      </c>
      <c r="C234" s="470">
        <v>1700000</v>
      </c>
      <c r="D234" s="470">
        <v>1656506</v>
      </c>
      <c r="E234" s="490">
        <v>1660000</v>
      </c>
      <c r="F234" s="490">
        <v>1750000</v>
      </c>
      <c r="G234" s="469" t="s">
        <v>2094</v>
      </c>
      <c r="H234" s="471" t="s">
        <v>1905</v>
      </c>
      <c r="I234" s="470">
        <v>0</v>
      </c>
      <c r="J234" s="490">
        <v>0</v>
      </c>
      <c r="K234" s="490">
        <v>0</v>
      </c>
      <c r="L234" s="490">
        <v>0</v>
      </c>
      <c r="N234" s="326"/>
    </row>
    <row r="235" spans="1:14" s="365" customFormat="1" ht="12">
      <c r="A235" s="469" t="s">
        <v>1884</v>
      </c>
      <c r="B235" s="101" t="s">
        <v>1448</v>
      </c>
      <c r="C235" s="470">
        <v>23400000</v>
      </c>
      <c r="D235" s="470">
        <v>23395000</v>
      </c>
      <c r="E235" s="490">
        <v>23400000</v>
      </c>
      <c r="F235" s="490">
        <f>F234+K233</f>
        <v>26810000</v>
      </c>
      <c r="G235" s="469" t="s">
        <v>3180</v>
      </c>
      <c r="H235" s="471" t="s">
        <v>2093</v>
      </c>
      <c r="I235" s="468">
        <v>0</v>
      </c>
      <c r="J235" s="491">
        <v>0</v>
      </c>
      <c r="K235" s="491">
        <v>0</v>
      </c>
      <c r="L235" s="491">
        <v>0</v>
      </c>
      <c r="N235" s="326"/>
    </row>
    <row r="236" spans="1:14" s="365" customFormat="1" ht="17.45" customHeight="1">
      <c r="A236" s="476"/>
      <c r="B236" s="477" t="s">
        <v>1466</v>
      </c>
      <c r="C236" s="478">
        <f>SUM(C233:C235)</f>
        <v>25100000</v>
      </c>
      <c r="D236" s="478">
        <f t="shared" ref="D236:F236" si="70">SUM(D233:D235)</f>
        <v>25051506</v>
      </c>
      <c r="E236" s="478">
        <f t="shared" si="70"/>
        <v>25060000</v>
      </c>
      <c r="F236" s="478">
        <f t="shared" si="70"/>
        <v>28560000</v>
      </c>
      <c r="G236" s="476"/>
      <c r="H236" s="479" t="s">
        <v>1466</v>
      </c>
      <c r="I236" s="478">
        <f t="shared" ref="I236:L236" si="71">SUM(I233:I235)</f>
        <v>25100000</v>
      </c>
      <c r="J236" s="478">
        <f t="shared" si="71"/>
        <v>25052000</v>
      </c>
      <c r="K236" s="478">
        <f t="shared" si="71"/>
        <v>25060000</v>
      </c>
      <c r="L236" s="478">
        <f t="shared" si="71"/>
        <v>28560000</v>
      </c>
      <c r="N236" s="464"/>
    </row>
    <row r="237" spans="1:14" s="463" customFormat="1" ht="16.149999999999999" customHeight="1">
      <c r="A237" s="453" t="s">
        <v>1885</v>
      </c>
      <c r="B237" s="102" t="s">
        <v>1886</v>
      </c>
      <c r="C237" s="453">
        <v>0</v>
      </c>
      <c r="D237" s="489">
        <v>0</v>
      </c>
      <c r="E237" s="489">
        <v>0</v>
      </c>
      <c r="F237" s="489">
        <v>0</v>
      </c>
      <c r="G237" s="453" t="s">
        <v>2095</v>
      </c>
      <c r="H237" s="180" t="s">
        <v>1886</v>
      </c>
      <c r="I237" s="470">
        <v>0</v>
      </c>
      <c r="J237" s="489">
        <v>0</v>
      </c>
      <c r="K237" s="490">
        <v>0</v>
      </c>
      <c r="L237" s="490">
        <v>0</v>
      </c>
      <c r="N237" s="464"/>
    </row>
    <row r="238" spans="1:14" s="365" customFormat="1" ht="16.149999999999999" customHeight="1">
      <c r="A238" s="469" t="s">
        <v>1887</v>
      </c>
      <c r="B238" s="101" t="s">
        <v>1718</v>
      </c>
      <c r="C238" s="470">
        <v>0</v>
      </c>
      <c r="D238" s="470">
        <v>0</v>
      </c>
      <c r="E238" s="490">
        <v>0</v>
      </c>
      <c r="F238" s="490">
        <v>0</v>
      </c>
      <c r="G238" s="469" t="s">
        <v>2096</v>
      </c>
      <c r="H238" s="471" t="s">
        <v>2217</v>
      </c>
      <c r="I238" s="470">
        <v>15800000</v>
      </c>
      <c r="J238" s="490">
        <v>15658000</v>
      </c>
      <c r="K238" s="490">
        <v>15660000</v>
      </c>
      <c r="L238" s="490">
        <f>SUM(F239:F240)</f>
        <v>16760000</v>
      </c>
      <c r="N238" s="326"/>
    </row>
    <row r="239" spans="1:14" s="365" customFormat="1" ht="24">
      <c r="A239" s="469" t="s">
        <v>1888</v>
      </c>
      <c r="B239" s="101" t="s">
        <v>1446</v>
      </c>
      <c r="C239" s="470">
        <v>1100000</v>
      </c>
      <c r="D239" s="470">
        <v>1035325</v>
      </c>
      <c r="E239" s="490">
        <v>1040000</v>
      </c>
      <c r="F239" s="490">
        <v>1100000</v>
      </c>
      <c r="G239" s="469" t="s">
        <v>2098</v>
      </c>
      <c r="H239" s="471" t="s">
        <v>1905</v>
      </c>
      <c r="I239" s="470">
        <v>0</v>
      </c>
      <c r="J239" s="490">
        <v>0</v>
      </c>
      <c r="K239" s="490">
        <v>0</v>
      </c>
      <c r="L239" s="490">
        <v>0</v>
      </c>
      <c r="N239" s="326"/>
    </row>
    <row r="240" spans="1:14" s="365" customFormat="1" ht="24">
      <c r="A240" s="469" t="s">
        <v>1889</v>
      </c>
      <c r="B240" s="101" t="s">
        <v>1448</v>
      </c>
      <c r="C240" s="470">
        <v>14700000</v>
      </c>
      <c r="D240" s="470">
        <v>14622000</v>
      </c>
      <c r="E240" s="490">
        <v>14620000</v>
      </c>
      <c r="F240" s="490">
        <f>K238</f>
        <v>15660000</v>
      </c>
      <c r="G240" s="469" t="s">
        <v>3181</v>
      </c>
      <c r="H240" s="471" t="s">
        <v>2097</v>
      </c>
      <c r="I240" s="468">
        <v>0</v>
      </c>
      <c r="J240" s="491">
        <v>0</v>
      </c>
      <c r="K240" s="491">
        <v>0</v>
      </c>
      <c r="L240" s="491">
        <v>0</v>
      </c>
      <c r="N240" s="326"/>
    </row>
    <row r="241" spans="1:14" s="365" customFormat="1" ht="12">
      <c r="A241" s="476"/>
      <c r="B241" s="477" t="s">
        <v>1466</v>
      </c>
      <c r="C241" s="478">
        <f>SUM(C238:C240)</f>
        <v>15800000</v>
      </c>
      <c r="D241" s="478">
        <f t="shared" ref="D241:F241" si="72">SUM(D238:D240)</f>
        <v>15657325</v>
      </c>
      <c r="E241" s="478">
        <f t="shared" si="72"/>
        <v>15660000</v>
      </c>
      <c r="F241" s="478">
        <f t="shared" si="72"/>
        <v>16760000</v>
      </c>
      <c r="G241" s="476"/>
      <c r="H241" s="479" t="s">
        <v>1466</v>
      </c>
      <c r="I241" s="478">
        <f t="shared" ref="I241:L241" si="73">SUM(I238:I240)</f>
        <v>15800000</v>
      </c>
      <c r="J241" s="478">
        <f t="shared" si="73"/>
        <v>15658000</v>
      </c>
      <c r="K241" s="478">
        <f t="shared" si="73"/>
        <v>15660000</v>
      </c>
      <c r="L241" s="478">
        <f t="shared" si="73"/>
        <v>16760000</v>
      </c>
      <c r="N241" s="464"/>
    </row>
    <row r="242" spans="1:14" s="463" customFormat="1" ht="16.149999999999999" customHeight="1">
      <c r="A242" s="453" t="s">
        <v>3199</v>
      </c>
      <c r="B242" s="102" t="s">
        <v>1890</v>
      </c>
      <c r="C242" s="453">
        <v>0</v>
      </c>
      <c r="D242" s="489">
        <v>0</v>
      </c>
      <c r="E242" s="489">
        <v>0</v>
      </c>
      <c r="F242" s="489">
        <v>0</v>
      </c>
      <c r="G242" s="453" t="s">
        <v>2099</v>
      </c>
      <c r="H242" s="180" t="s">
        <v>1890</v>
      </c>
      <c r="I242" s="381">
        <v>0</v>
      </c>
      <c r="J242" s="489">
        <v>0</v>
      </c>
      <c r="K242" s="489">
        <v>0</v>
      </c>
      <c r="L242" s="489">
        <v>0</v>
      </c>
      <c r="N242" s="464"/>
    </row>
    <row r="243" spans="1:14" s="365" customFormat="1" ht="25.9" customHeight="1">
      <c r="A243" s="469" t="s">
        <v>3200</v>
      </c>
      <c r="B243" s="101" t="s">
        <v>1718</v>
      </c>
      <c r="C243" s="470">
        <v>0</v>
      </c>
      <c r="D243" s="470">
        <v>0</v>
      </c>
      <c r="E243" s="491">
        <v>1000000</v>
      </c>
      <c r="F243" s="491">
        <v>1000000</v>
      </c>
      <c r="G243" s="469" t="s">
        <v>3182</v>
      </c>
      <c r="H243" s="471" t="s">
        <v>2218</v>
      </c>
      <c r="I243" s="470">
        <v>62700000</v>
      </c>
      <c r="J243" s="490">
        <v>62629000</v>
      </c>
      <c r="K243" s="490">
        <v>62630000</v>
      </c>
      <c r="L243" s="490">
        <v>22510000</v>
      </c>
      <c r="N243" s="326"/>
    </row>
    <row r="244" spans="1:14" s="365" customFormat="1" ht="27" customHeight="1">
      <c r="A244" s="469" t="s">
        <v>3201</v>
      </c>
      <c r="B244" s="101" t="s">
        <v>1446</v>
      </c>
      <c r="C244" s="470">
        <v>4200000</v>
      </c>
      <c r="D244" s="470">
        <v>4141228</v>
      </c>
      <c r="E244" s="490">
        <v>4140000</v>
      </c>
      <c r="F244" s="490">
        <f>L243-F245</f>
        <v>2280000</v>
      </c>
      <c r="G244" s="469" t="s">
        <v>3183</v>
      </c>
      <c r="H244" s="471" t="s">
        <v>1905</v>
      </c>
      <c r="I244" s="470">
        <v>0</v>
      </c>
      <c r="J244" s="490">
        <v>0</v>
      </c>
      <c r="K244" s="490">
        <v>0</v>
      </c>
      <c r="L244" s="490">
        <v>0</v>
      </c>
      <c r="N244" s="326"/>
    </row>
    <row r="245" spans="1:14" s="365" customFormat="1" ht="24">
      <c r="A245" s="469" t="s">
        <v>3202</v>
      </c>
      <c r="B245" s="101" t="s">
        <v>1448</v>
      </c>
      <c r="C245" s="470">
        <v>58500000</v>
      </c>
      <c r="D245" s="470">
        <v>58487000</v>
      </c>
      <c r="E245" s="490">
        <v>58490000</v>
      </c>
      <c r="F245" s="490">
        <v>20230000</v>
      </c>
      <c r="G245" s="469" t="s">
        <v>3184</v>
      </c>
      <c r="H245" s="471" t="s">
        <v>2100</v>
      </c>
      <c r="I245" s="468">
        <v>0</v>
      </c>
      <c r="J245" s="491">
        <v>0</v>
      </c>
      <c r="K245" s="491">
        <v>1000000</v>
      </c>
      <c r="L245" s="491">
        <v>1000000</v>
      </c>
      <c r="N245" s="326"/>
    </row>
    <row r="246" spans="1:14" s="365" customFormat="1" ht="12">
      <c r="A246" s="476"/>
      <c r="B246" s="477" t="s">
        <v>1466</v>
      </c>
      <c r="C246" s="478">
        <f>SUM(C243:C245)</f>
        <v>62700000</v>
      </c>
      <c r="D246" s="478">
        <f t="shared" ref="D246:F246" si="74">SUM(D243:D245)</f>
        <v>62628228</v>
      </c>
      <c r="E246" s="478">
        <f t="shared" si="74"/>
        <v>63630000</v>
      </c>
      <c r="F246" s="478">
        <f t="shared" si="74"/>
        <v>23510000</v>
      </c>
      <c r="G246" s="476"/>
      <c r="H246" s="479" t="s">
        <v>1466</v>
      </c>
      <c r="I246" s="478">
        <f t="shared" ref="I246:L246" si="75">SUM(I243:I245)</f>
        <v>62700000</v>
      </c>
      <c r="J246" s="478">
        <f t="shared" si="75"/>
        <v>62629000</v>
      </c>
      <c r="K246" s="478">
        <f t="shared" si="75"/>
        <v>63630000</v>
      </c>
      <c r="L246" s="478">
        <f t="shared" si="75"/>
        <v>23510000</v>
      </c>
      <c r="N246" s="464"/>
    </row>
    <row r="247" spans="1:14" s="463" customFormat="1" ht="14.45" customHeight="1">
      <c r="A247" s="453" t="s">
        <v>1891</v>
      </c>
      <c r="B247" s="102" t="s">
        <v>1892</v>
      </c>
      <c r="C247" s="453">
        <v>0</v>
      </c>
      <c r="D247" s="489">
        <v>0</v>
      </c>
      <c r="E247" s="489">
        <v>0</v>
      </c>
      <c r="F247" s="489">
        <v>0</v>
      </c>
      <c r="G247" s="453" t="s">
        <v>2101</v>
      </c>
      <c r="H247" s="180" t="s">
        <v>1892</v>
      </c>
      <c r="I247" s="381">
        <v>0</v>
      </c>
      <c r="J247" s="489">
        <v>0</v>
      </c>
      <c r="K247" s="489">
        <v>0</v>
      </c>
      <c r="L247" s="489">
        <v>0</v>
      </c>
      <c r="N247" s="464"/>
    </row>
    <row r="248" spans="1:14" s="365" customFormat="1" ht="24">
      <c r="A248" s="469" t="s">
        <v>1893</v>
      </c>
      <c r="B248" s="101" t="s">
        <v>1718</v>
      </c>
      <c r="C248" s="470">
        <v>0</v>
      </c>
      <c r="D248" s="470">
        <v>0</v>
      </c>
      <c r="E248" s="490">
        <v>500000</v>
      </c>
      <c r="F248" s="490">
        <v>500000</v>
      </c>
      <c r="G248" s="469" t="s">
        <v>2102</v>
      </c>
      <c r="H248" s="471" t="s">
        <v>2219</v>
      </c>
      <c r="I248" s="470">
        <v>25100000</v>
      </c>
      <c r="J248" s="490">
        <v>25052000</v>
      </c>
      <c r="K248" s="490">
        <v>25060000</v>
      </c>
      <c r="L248" s="490">
        <f>SUM(F249:F250)</f>
        <v>26810000</v>
      </c>
      <c r="N248" s="326"/>
    </row>
    <row r="249" spans="1:14" s="365" customFormat="1" ht="13.9" customHeight="1">
      <c r="A249" s="469" t="s">
        <v>1894</v>
      </c>
      <c r="B249" s="101" t="s">
        <v>1446</v>
      </c>
      <c r="C249" s="470">
        <v>1700000</v>
      </c>
      <c r="D249" s="470">
        <v>1656506</v>
      </c>
      <c r="E249" s="490">
        <v>1660000</v>
      </c>
      <c r="F249" s="490">
        <v>1750000</v>
      </c>
      <c r="G249" s="469" t="s">
        <v>2104</v>
      </c>
      <c r="H249" s="471" t="s">
        <v>1905</v>
      </c>
      <c r="I249" s="470">
        <v>0</v>
      </c>
      <c r="J249" s="490">
        <v>0</v>
      </c>
      <c r="K249" s="490">
        <v>0</v>
      </c>
      <c r="L249" s="490">
        <v>0</v>
      </c>
      <c r="N249" s="326"/>
    </row>
    <row r="250" spans="1:14" s="365" customFormat="1" ht="12.6" customHeight="1">
      <c r="A250" s="469" t="s">
        <v>1895</v>
      </c>
      <c r="B250" s="101" t="s">
        <v>1448</v>
      </c>
      <c r="C250" s="470">
        <v>23400000</v>
      </c>
      <c r="D250" s="470">
        <v>23395000</v>
      </c>
      <c r="E250" s="490">
        <v>23400000</v>
      </c>
      <c r="F250" s="490">
        <f>K248</f>
        <v>25060000</v>
      </c>
      <c r="G250" s="469" t="s">
        <v>3185</v>
      </c>
      <c r="H250" s="471" t="s">
        <v>2103</v>
      </c>
      <c r="I250" s="468">
        <v>0</v>
      </c>
      <c r="J250" s="491">
        <v>0</v>
      </c>
      <c r="K250" s="491">
        <v>50000</v>
      </c>
      <c r="L250" s="491">
        <v>50000</v>
      </c>
      <c r="N250" s="326"/>
    </row>
    <row r="251" spans="1:14" s="365" customFormat="1" ht="12">
      <c r="A251" s="476"/>
      <c r="B251" s="477" t="s">
        <v>1466</v>
      </c>
      <c r="C251" s="478">
        <f>SUM(C248:C250)</f>
        <v>25100000</v>
      </c>
      <c r="D251" s="478">
        <f t="shared" ref="D251:F251" si="76">SUM(D248:D250)</f>
        <v>25051506</v>
      </c>
      <c r="E251" s="478">
        <f t="shared" si="76"/>
        <v>25560000</v>
      </c>
      <c r="F251" s="478">
        <f t="shared" si="76"/>
        <v>27310000</v>
      </c>
      <c r="G251" s="476"/>
      <c r="H251" s="479" t="s">
        <v>1466</v>
      </c>
      <c r="I251" s="478">
        <f t="shared" ref="I251:L251" si="77">SUM(I248:I250)</f>
        <v>25100000</v>
      </c>
      <c r="J251" s="478">
        <f t="shared" si="77"/>
        <v>25052000</v>
      </c>
      <c r="K251" s="478">
        <f t="shared" si="77"/>
        <v>25110000</v>
      </c>
      <c r="L251" s="478">
        <f t="shared" si="77"/>
        <v>26860000</v>
      </c>
      <c r="N251" s="464"/>
    </row>
    <row r="252" spans="1:14" s="365" customFormat="1" ht="12">
      <c r="A252" s="453" t="s">
        <v>1896</v>
      </c>
      <c r="B252" s="102" t="s">
        <v>1897</v>
      </c>
      <c r="C252" s="453">
        <v>0</v>
      </c>
      <c r="D252" s="489">
        <v>0</v>
      </c>
      <c r="E252" s="489">
        <v>0</v>
      </c>
      <c r="F252" s="489">
        <v>0</v>
      </c>
      <c r="G252" s="453" t="s">
        <v>2105</v>
      </c>
      <c r="H252" s="102" t="s">
        <v>1897</v>
      </c>
      <c r="I252" s="453">
        <v>0</v>
      </c>
      <c r="J252" s="489">
        <v>0</v>
      </c>
      <c r="K252" s="489">
        <v>0</v>
      </c>
      <c r="L252" s="489">
        <v>0</v>
      </c>
      <c r="N252" s="262"/>
    </row>
    <row r="253" spans="1:14" s="365" customFormat="1" ht="24">
      <c r="A253" s="469" t="s">
        <v>1898</v>
      </c>
      <c r="B253" s="101" t="s">
        <v>1718</v>
      </c>
      <c r="C253" s="470">
        <v>0</v>
      </c>
      <c r="D253" s="470">
        <v>0</v>
      </c>
      <c r="E253" s="490">
        <v>0</v>
      </c>
      <c r="F253" s="490">
        <v>0</v>
      </c>
      <c r="G253" s="469" t="s">
        <v>2106</v>
      </c>
      <c r="H253" s="471" t="s">
        <v>2221</v>
      </c>
      <c r="I253" s="470">
        <v>1300000</v>
      </c>
      <c r="J253" s="490">
        <v>1230000</v>
      </c>
      <c r="K253" s="490">
        <v>1230000</v>
      </c>
      <c r="L253" s="490">
        <v>4410000</v>
      </c>
      <c r="N253" s="326"/>
    </row>
    <row r="254" spans="1:14" s="365" customFormat="1" ht="12">
      <c r="A254" s="469" t="s">
        <v>1899</v>
      </c>
      <c r="B254" s="101" t="s">
        <v>1446</v>
      </c>
      <c r="C254" s="470">
        <v>100000</v>
      </c>
      <c r="D254" s="470">
        <v>82279</v>
      </c>
      <c r="E254" s="490">
        <v>90000</v>
      </c>
      <c r="F254" s="490">
        <f>L253-F255</f>
        <v>480000</v>
      </c>
      <c r="G254" s="469" t="s">
        <v>2107</v>
      </c>
      <c r="H254" s="101" t="s">
        <v>1446</v>
      </c>
      <c r="I254" s="470">
        <v>0</v>
      </c>
      <c r="J254" s="490">
        <v>0</v>
      </c>
      <c r="K254" s="490">
        <v>0</v>
      </c>
      <c r="L254" s="490">
        <v>0</v>
      </c>
      <c r="N254" s="250"/>
    </row>
    <row r="255" spans="1:14" s="365" customFormat="1" ht="12">
      <c r="A255" s="469" t="s">
        <v>1900</v>
      </c>
      <c r="B255" s="101" t="s">
        <v>1448</v>
      </c>
      <c r="C255" s="470">
        <v>1200000</v>
      </c>
      <c r="D255" s="470">
        <v>1145000</v>
      </c>
      <c r="E255" s="490">
        <v>1150000</v>
      </c>
      <c r="F255" s="490">
        <v>3930000</v>
      </c>
      <c r="G255" s="469" t="s">
        <v>2108</v>
      </c>
      <c r="H255" s="101" t="s">
        <v>1448</v>
      </c>
      <c r="I255" s="470">
        <v>0</v>
      </c>
      <c r="J255" s="490">
        <v>0</v>
      </c>
      <c r="K255" s="490">
        <v>0</v>
      </c>
      <c r="L255" s="490">
        <v>0</v>
      </c>
      <c r="N255" s="250"/>
    </row>
    <row r="256" spans="1:14" s="365" customFormat="1" ht="12">
      <c r="A256" s="469"/>
      <c r="B256" s="101"/>
      <c r="C256" s="470">
        <v>0</v>
      </c>
      <c r="D256" s="490">
        <v>0</v>
      </c>
      <c r="E256" s="490">
        <v>0</v>
      </c>
      <c r="F256" s="490">
        <v>0</v>
      </c>
      <c r="G256" s="469" t="s">
        <v>3186</v>
      </c>
      <c r="H256" s="471" t="s">
        <v>2220</v>
      </c>
      <c r="I256" s="470">
        <v>0</v>
      </c>
      <c r="J256" s="490">
        <v>0</v>
      </c>
      <c r="K256" s="490">
        <v>0</v>
      </c>
      <c r="L256" s="490">
        <v>0</v>
      </c>
      <c r="N256" s="326"/>
    </row>
    <row r="257" spans="1:14" s="365" customFormat="1" ht="12">
      <c r="A257" s="476"/>
      <c r="B257" s="477" t="s">
        <v>1466</v>
      </c>
      <c r="C257" s="478">
        <f>SUM(C253:C256)</f>
        <v>1300000</v>
      </c>
      <c r="D257" s="478">
        <f t="shared" ref="D257:F257" si="78">SUM(D253:D256)</f>
        <v>1227279</v>
      </c>
      <c r="E257" s="478">
        <f t="shared" si="78"/>
        <v>1240000</v>
      </c>
      <c r="F257" s="478">
        <f t="shared" si="78"/>
        <v>4410000</v>
      </c>
      <c r="G257" s="480"/>
      <c r="H257" s="477" t="s">
        <v>28</v>
      </c>
      <c r="I257" s="478">
        <f t="shared" ref="I257:L257" si="79">SUM(I253:I256)</f>
        <v>1300000</v>
      </c>
      <c r="J257" s="478">
        <f t="shared" si="79"/>
        <v>1230000</v>
      </c>
      <c r="K257" s="478">
        <f t="shared" si="79"/>
        <v>1230000</v>
      </c>
      <c r="L257" s="478">
        <f t="shared" si="79"/>
        <v>4410000</v>
      </c>
      <c r="N257" s="464"/>
    </row>
    <row r="258" spans="1:14" s="365" customFormat="1" ht="12">
      <c r="A258" s="453"/>
      <c r="B258" s="102" t="s">
        <v>2456</v>
      </c>
      <c r="C258" s="381">
        <f>C257+C251+C246+C241+C236+C230+C225+C219+C213+C208+C202+C195+C186+C176+C169+C157+C151+C145+C138+C132+C125+C118+C89+C113+C107+C102+C82+C75+C69+C64+C58+C52+C46+C40+C35+C29+C24+C18+C13+C8</f>
        <v>4719210000</v>
      </c>
      <c r="D258" s="489">
        <f t="shared" ref="D258:F258" si="80">D257+D251+D246+D241+D236+D230+D225+D219+D213+D208+D202+D195+D186+D176+D169+D157+D151+D145+D138+D132+D125+D118+D89+D113+D107+D102+D82+D75+D69+D64+D58+D52+D46+D40+D35+D29+D24+D18+D13+D8</f>
        <v>4358582752</v>
      </c>
      <c r="E258" s="489">
        <f t="shared" si="80"/>
        <v>4484120000</v>
      </c>
      <c r="F258" s="489">
        <f t="shared" si="80"/>
        <v>6183537500</v>
      </c>
      <c r="G258" s="454"/>
      <c r="H258" s="102" t="s">
        <v>2456</v>
      </c>
      <c r="I258" s="381">
        <f>I257+I251+I246+I241+I236+I230+I225+I219+I213+I208+I202+I195+I186+I176+I169+I157+I151+I145+I138+I132+I125+I118+I89+I113+I107+I102+I82+I75+I69+I64+I58+I52+I46+I40+I35+I29+I24+I18+I13+I8</f>
        <v>6532430000</v>
      </c>
      <c r="J258" s="489">
        <f t="shared" ref="J258" si="81">J257+J251+J246+J241+J236+J230+J225+J219+J213+J208+J202+J195+J186+J176+J169+J157+J151+J145+J138+J132+J125+J118+J89+J113+J107+J102+J82+J75+J69+J64+J58+J52+J46+J40+J35+J29+J24+J18+J13+J8</f>
        <v>4461985346</v>
      </c>
      <c r="K258" s="489">
        <f t="shared" ref="K258" si="82">K257+K251+K246+K241+K236+K230+K225+K219+K213+K208+K202+K195+K186+K176+K169+K157+K151+K145+K138+K132+K125+K118+K89+K113+K107+K102+K82+K75+K69+K64+K58+K52+K46+K40+K35+K29+K24+K18+K13+K8</f>
        <v>5049592000</v>
      </c>
      <c r="L258" s="489">
        <f t="shared" ref="L258" si="83">L257+L251+L246+L241+L236+L230+L225+L219+L213+L208+L202+L195+L186+L176+L169+L157+L151+L145+L138+L132+L125+L118+L89+L113+L107+L102+L82+L75+L69+L64+L58+L52+L46+L40+L35+L29+L24+L18+L13+L8</f>
        <v>6202320000</v>
      </c>
      <c r="N258" s="262"/>
    </row>
    <row r="259" spans="1:14" s="365" customFormat="1" ht="12">
      <c r="A259" s="453"/>
      <c r="B259" s="102"/>
      <c r="C259" s="180"/>
      <c r="D259" s="381"/>
      <c r="E259" s="489"/>
      <c r="F259" s="489"/>
      <c r="G259" s="454"/>
      <c r="H259" s="102"/>
      <c r="I259" s="102"/>
      <c r="J259" s="490"/>
      <c r="K259" s="498"/>
      <c r="L259" s="498"/>
      <c r="N259" s="262"/>
    </row>
    <row r="260" spans="1:14" ht="15">
      <c r="B260" s="457"/>
      <c r="C260" s="457"/>
      <c r="G260" s="875" t="s">
        <v>1626</v>
      </c>
      <c r="H260" s="875"/>
      <c r="I260" s="875"/>
      <c r="J260" s="875"/>
      <c r="K260" s="875"/>
      <c r="L260" s="875"/>
      <c r="N260" s="458"/>
    </row>
    <row r="261" spans="1:14" ht="15"/>
    <row r="262" spans="1:14" ht="15"/>
    <row r="263" spans="1:14" ht="15">
      <c r="I263" s="460"/>
      <c r="J263" s="501"/>
      <c r="K263" s="501"/>
      <c r="L263" s="501"/>
    </row>
    <row r="264" spans="1:14" ht="15"/>
    <row r="265" spans="1:14" ht="15"/>
    <row r="266" spans="1:14" ht="15"/>
    <row r="267" spans="1:14" ht="15"/>
    <row r="268" spans="1:14" ht="15"/>
    <row r="269" spans="1:14" ht="15"/>
    <row r="270" spans="1:14" s="461" customFormat="1" ht="15">
      <c r="A270" s="456"/>
      <c r="B270" s="456"/>
      <c r="C270" s="456"/>
      <c r="D270" s="457"/>
      <c r="E270" s="495"/>
      <c r="F270" s="495"/>
      <c r="G270" s="458"/>
      <c r="H270" s="459"/>
      <c r="I270" s="459"/>
      <c r="J270" s="500"/>
      <c r="K270" s="500"/>
      <c r="L270" s="500"/>
      <c r="N270" s="459"/>
    </row>
    <row r="271" spans="1:14" ht="15">
      <c r="A271" s="461"/>
      <c r="B271" s="461"/>
      <c r="C271" s="461"/>
      <c r="D271" s="461"/>
      <c r="E271" s="496"/>
      <c r="F271" s="496"/>
      <c r="G271" s="461"/>
      <c r="H271" s="461"/>
      <c r="I271" s="461"/>
      <c r="J271" s="496"/>
      <c r="K271" s="496"/>
      <c r="L271" s="496"/>
      <c r="N271" s="461"/>
    </row>
    <row r="272" spans="1:14" ht="15"/>
    <row r="273" spans="2:3" ht="15"/>
    <row r="274" spans="2:3" ht="15">
      <c r="B274" s="457"/>
      <c r="C274" s="457"/>
    </row>
    <row r="275" spans="2:3" ht="15"/>
    <row r="276" spans="2:3" ht="15"/>
    <row r="277" spans="2:3" ht="15"/>
    <row r="278" spans="2:3" ht="15"/>
    <row r="279" spans="2:3" ht="15"/>
    <row r="280" spans="2:3" ht="15"/>
    <row r="281" spans="2:3" ht="15"/>
    <row r="282" spans="2:3" ht="15"/>
    <row r="283" spans="2:3" ht="15"/>
    <row r="284" spans="2:3" ht="15"/>
    <row r="285" spans="2:3" ht="15"/>
    <row r="286" spans="2:3" ht="15"/>
    <row r="287" spans="2:3" ht="15"/>
    <row r="288" spans="2:3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</sheetData>
  <mergeCells count="7">
    <mergeCell ref="G260:L260"/>
    <mergeCell ref="A1:F1"/>
    <mergeCell ref="G1:L1"/>
    <mergeCell ref="G2:J2"/>
    <mergeCell ref="K2:L2"/>
    <mergeCell ref="A2:D2"/>
    <mergeCell ref="E2:F2"/>
  </mergeCells>
  <pageMargins left="0.78740157480314998" right="0.32" top="0.43307086614173201" bottom="0.56000000000000005" header="0.31496062992126" footer="0.33"/>
  <pageSetup paperSize="9" firstPageNumber="76" pageOrder="overThenDown" orientation="portrait" useFirstPageNumber="1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340"/>
  <sheetViews>
    <sheetView workbookViewId="0">
      <selection sqref="A1:F1"/>
    </sheetView>
  </sheetViews>
  <sheetFormatPr defaultColWidth="8.85546875" defaultRowHeight="16.899999999999999" customHeight="1"/>
  <cols>
    <col min="1" max="1" width="7.140625" style="95" customWidth="1"/>
    <col min="2" max="2" width="34.28515625" style="11" customWidth="1"/>
    <col min="3" max="3" width="12.5703125" style="11" customWidth="1"/>
    <col min="4" max="4" width="11.42578125" style="5" customWidth="1"/>
    <col min="5" max="5" width="11.7109375" style="12" customWidth="1"/>
    <col min="6" max="6" width="11.140625" style="6" customWidth="1"/>
    <col min="7" max="7" width="7.42578125" style="94" customWidth="1"/>
    <col min="8" max="8" width="30.85546875" style="95" customWidth="1"/>
    <col min="9" max="9" width="14.42578125" style="95" customWidth="1"/>
    <col min="10" max="10" width="11.42578125" style="7" customWidth="1"/>
    <col min="11" max="11" width="11.28515625" style="7" customWidth="1"/>
    <col min="12" max="12" width="9.7109375" style="13" customWidth="1"/>
    <col min="13" max="16384" width="8.85546875" style="7"/>
  </cols>
  <sheetData>
    <row r="1" spans="1:15" customFormat="1" ht="17.25">
      <c r="A1" s="849" t="s">
        <v>0</v>
      </c>
      <c r="B1" s="849"/>
      <c r="C1" s="849"/>
      <c r="D1" s="849"/>
      <c r="E1" s="849"/>
      <c r="F1" s="849"/>
      <c r="G1" s="865" t="s">
        <v>0</v>
      </c>
      <c r="H1" s="865"/>
      <c r="I1" s="865"/>
      <c r="J1" s="865"/>
      <c r="K1" s="865"/>
      <c r="L1" s="865"/>
    </row>
    <row r="2" spans="1:15" customFormat="1" ht="15.75">
      <c r="A2" s="849" t="s">
        <v>2313</v>
      </c>
      <c r="B2" s="849"/>
      <c r="C2" s="849"/>
      <c r="D2" s="849"/>
      <c r="E2" s="849"/>
      <c r="F2" s="849"/>
      <c r="G2" s="849" t="s">
        <v>2314</v>
      </c>
      <c r="H2" s="849"/>
      <c r="I2" s="849"/>
      <c r="J2" s="849"/>
      <c r="K2" s="849"/>
      <c r="L2" s="849"/>
    </row>
    <row r="3" spans="1:15" customFormat="1" ht="15.6" customHeight="1">
      <c r="A3" s="850" t="s">
        <v>29</v>
      </c>
      <c r="B3" s="850"/>
      <c r="C3" s="850"/>
      <c r="D3" s="850"/>
      <c r="E3" s="851" t="s">
        <v>30</v>
      </c>
      <c r="F3" s="851"/>
      <c r="G3" s="852" t="s">
        <v>2165</v>
      </c>
      <c r="H3" s="852"/>
      <c r="I3" s="852"/>
      <c r="J3" s="852"/>
      <c r="K3" s="851" t="s">
        <v>30</v>
      </c>
      <c r="L3" s="851"/>
    </row>
    <row r="4" spans="1:15" customFormat="1" ht="40.15" customHeight="1">
      <c r="A4" s="112" t="s">
        <v>2</v>
      </c>
      <c r="B4" s="112" t="s">
        <v>2309</v>
      </c>
      <c r="C4" s="112" t="s">
        <v>3112</v>
      </c>
      <c r="D4" s="112" t="s">
        <v>3113</v>
      </c>
      <c r="E4" s="494" t="s">
        <v>2775</v>
      </c>
      <c r="F4" s="494" t="s">
        <v>2771</v>
      </c>
      <c r="G4" s="100" t="s">
        <v>2</v>
      </c>
      <c r="H4" s="112" t="s">
        <v>2309</v>
      </c>
      <c r="I4" s="112" t="s">
        <v>3114</v>
      </c>
      <c r="J4" s="494" t="s">
        <v>3113</v>
      </c>
      <c r="K4" s="494" t="s">
        <v>2775</v>
      </c>
      <c r="L4" s="494" t="s">
        <v>2771</v>
      </c>
      <c r="M4" s="15"/>
    </row>
    <row r="5" spans="1:15" ht="24">
      <c r="A5" s="344" t="s">
        <v>2315</v>
      </c>
      <c r="B5" s="344" t="s">
        <v>1710</v>
      </c>
      <c r="C5" s="345"/>
      <c r="D5" s="331"/>
      <c r="E5" s="331"/>
      <c r="F5" s="345"/>
      <c r="G5" s="344" t="s">
        <v>2452</v>
      </c>
      <c r="H5" s="344" t="s">
        <v>1678</v>
      </c>
      <c r="I5" s="204"/>
      <c r="J5" s="204"/>
      <c r="K5" s="204"/>
      <c r="L5" s="204"/>
      <c r="M5" s="31"/>
    </row>
    <row r="6" spans="1:15" ht="26.45" customHeight="1">
      <c r="A6" s="156" t="s">
        <v>1632</v>
      </c>
      <c r="B6" s="154" t="s">
        <v>1633</v>
      </c>
      <c r="C6" s="178">
        <v>5000000</v>
      </c>
      <c r="D6" s="178">
        <v>0</v>
      </c>
      <c r="E6" s="178">
        <f>C6</f>
        <v>5000000</v>
      </c>
      <c r="F6" s="178">
        <v>0</v>
      </c>
      <c r="G6" s="156" t="s">
        <v>1679</v>
      </c>
      <c r="H6" s="153" t="s">
        <v>1633</v>
      </c>
      <c r="I6" s="206">
        <v>5000000</v>
      </c>
      <c r="J6" s="214">
        <v>0</v>
      </c>
      <c r="K6" s="206">
        <f>I6</f>
        <v>5000000</v>
      </c>
      <c r="L6" s="206">
        <f>F6</f>
        <v>0</v>
      </c>
      <c r="M6" s="31"/>
    </row>
    <row r="7" spans="1:15" ht="24">
      <c r="A7" s="156" t="s">
        <v>1634</v>
      </c>
      <c r="B7" s="154" t="s">
        <v>1635</v>
      </c>
      <c r="C7" s="178">
        <v>9000000</v>
      </c>
      <c r="D7" s="178">
        <v>0</v>
      </c>
      <c r="E7" s="178">
        <f t="shared" ref="E7:E13" si="0">C7</f>
        <v>9000000</v>
      </c>
      <c r="F7" s="178">
        <v>0</v>
      </c>
      <c r="G7" s="156" t="s">
        <v>1680</v>
      </c>
      <c r="H7" s="153" t="s">
        <v>1635</v>
      </c>
      <c r="I7" s="214">
        <v>9000000</v>
      </c>
      <c r="J7" s="214">
        <v>0</v>
      </c>
      <c r="K7" s="206">
        <f t="shared" ref="K7:K13" si="1">I7</f>
        <v>9000000</v>
      </c>
      <c r="L7" s="206">
        <f t="shared" ref="L7:L13" si="2">F7</f>
        <v>0</v>
      </c>
      <c r="M7" s="31"/>
    </row>
    <row r="8" spans="1:15" ht="24">
      <c r="A8" s="156" t="s">
        <v>1636</v>
      </c>
      <c r="B8" s="154" t="s">
        <v>1637</v>
      </c>
      <c r="C8" s="178">
        <v>3000000</v>
      </c>
      <c r="D8" s="178">
        <v>0</v>
      </c>
      <c r="E8" s="178">
        <f t="shared" si="0"/>
        <v>3000000</v>
      </c>
      <c r="F8" s="178">
        <v>0</v>
      </c>
      <c r="G8" s="156" t="s">
        <v>1681</v>
      </c>
      <c r="H8" s="153" t="s">
        <v>1637</v>
      </c>
      <c r="I8" s="214">
        <v>3000000</v>
      </c>
      <c r="J8" s="214">
        <v>0</v>
      </c>
      <c r="K8" s="206">
        <f t="shared" si="1"/>
        <v>3000000</v>
      </c>
      <c r="L8" s="206">
        <f t="shared" si="2"/>
        <v>0</v>
      </c>
      <c r="M8" s="31"/>
      <c r="O8" s="8"/>
    </row>
    <row r="9" spans="1:15" ht="15">
      <c r="A9" s="156" t="s">
        <v>1638</v>
      </c>
      <c r="B9" s="154" t="s">
        <v>1639</v>
      </c>
      <c r="C9" s="178">
        <v>2500000</v>
      </c>
      <c r="D9" s="178">
        <v>0</v>
      </c>
      <c r="E9" s="178">
        <f t="shared" si="0"/>
        <v>2500000</v>
      </c>
      <c r="F9" s="178">
        <v>0</v>
      </c>
      <c r="G9" s="156" t="s">
        <v>1682</v>
      </c>
      <c r="H9" s="153" t="s">
        <v>1639</v>
      </c>
      <c r="I9" s="214">
        <v>2500000</v>
      </c>
      <c r="J9" s="214">
        <v>0</v>
      </c>
      <c r="K9" s="206">
        <f t="shared" si="1"/>
        <v>2500000</v>
      </c>
      <c r="L9" s="206">
        <f t="shared" si="2"/>
        <v>0</v>
      </c>
      <c r="M9" s="31"/>
    </row>
    <row r="10" spans="1:15" ht="15">
      <c r="A10" s="156" t="s">
        <v>1640</v>
      </c>
      <c r="B10" s="154" t="s">
        <v>1641</v>
      </c>
      <c r="C10" s="178">
        <v>9000000</v>
      </c>
      <c r="D10" s="178">
        <v>0</v>
      </c>
      <c r="E10" s="178">
        <f t="shared" si="0"/>
        <v>9000000</v>
      </c>
      <c r="F10" s="178">
        <v>0</v>
      </c>
      <c r="G10" s="156" t="s">
        <v>1683</v>
      </c>
      <c r="H10" s="153" t="s">
        <v>1641</v>
      </c>
      <c r="I10" s="214">
        <v>9000000</v>
      </c>
      <c r="J10" s="214">
        <v>329207</v>
      </c>
      <c r="K10" s="206">
        <f t="shared" si="1"/>
        <v>9000000</v>
      </c>
      <c r="L10" s="206">
        <f t="shared" si="2"/>
        <v>0</v>
      </c>
      <c r="M10" s="31"/>
    </row>
    <row r="11" spans="1:15" ht="15">
      <c r="A11" s="156" t="s">
        <v>1642</v>
      </c>
      <c r="B11" s="154" t="s">
        <v>1643</v>
      </c>
      <c r="C11" s="178">
        <v>6000000</v>
      </c>
      <c r="D11" s="178">
        <v>0</v>
      </c>
      <c r="E11" s="178">
        <f t="shared" si="0"/>
        <v>6000000</v>
      </c>
      <c r="F11" s="178">
        <v>0</v>
      </c>
      <c r="G11" s="156" t="s">
        <v>1684</v>
      </c>
      <c r="H11" s="153" t="s">
        <v>1643</v>
      </c>
      <c r="I11" s="214">
        <v>6000000</v>
      </c>
      <c r="J11" s="483">
        <v>0</v>
      </c>
      <c r="K11" s="206">
        <f t="shared" si="1"/>
        <v>6000000</v>
      </c>
      <c r="L11" s="206">
        <f t="shared" si="2"/>
        <v>0</v>
      </c>
      <c r="M11" s="31"/>
    </row>
    <row r="12" spans="1:15" ht="24">
      <c r="A12" s="156" t="s">
        <v>1644</v>
      </c>
      <c r="B12" s="154" t="s">
        <v>1645</v>
      </c>
      <c r="C12" s="178">
        <v>15000000</v>
      </c>
      <c r="D12" s="178">
        <v>0</v>
      </c>
      <c r="E12" s="178">
        <f t="shared" si="0"/>
        <v>15000000</v>
      </c>
      <c r="F12" s="178">
        <v>0</v>
      </c>
      <c r="G12" s="156" t="s">
        <v>1685</v>
      </c>
      <c r="H12" s="153" t="s">
        <v>1645</v>
      </c>
      <c r="I12" s="214">
        <v>15000000</v>
      </c>
      <c r="J12" s="214">
        <v>3702426</v>
      </c>
      <c r="K12" s="206">
        <f t="shared" si="1"/>
        <v>15000000</v>
      </c>
      <c r="L12" s="206">
        <f t="shared" si="2"/>
        <v>0</v>
      </c>
      <c r="M12" s="31"/>
    </row>
    <row r="13" spans="1:15" ht="24">
      <c r="A13" s="156" t="s">
        <v>1646</v>
      </c>
      <c r="B13" s="154" t="s">
        <v>1647</v>
      </c>
      <c r="C13" s="178">
        <v>6000000</v>
      </c>
      <c r="D13" s="178">
        <v>0</v>
      </c>
      <c r="E13" s="178">
        <f t="shared" si="0"/>
        <v>6000000</v>
      </c>
      <c r="F13" s="178">
        <v>0</v>
      </c>
      <c r="G13" s="156" t="s">
        <v>1686</v>
      </c>
      <c r="H13" s="153" t="s">
        <v>1647</v>
      </c>
      <c r="I13" s="214">
        <v>6000000</v>
      </c>
      <c r="J13" s="214">
        <v>2391776</v>
      </c>
      <c r="K13" s="206">
        <f t="shared" si="1"/>
        <v>6000000</v>
      </c>
      <c r="L13" s="206">
        <f t="shared" si="2"/>
        <v>0</v>
      </c>
      <c r="M13" s="31"/>
    </row>
    <row r="14" spans="1:15" ht="15">
      <c r="A14" s="504"/>
      <c r="B14" s="505" t="s">
        <v>1648</v>
      </c>
      <c r="C14" s="506">
        <f>SUM(C5:C13)</f>
        <v>55500000</v>
      </c>
      <c r="D14" s="506">
        <f t="shared" ref="D14:F14" si="3">SUM(D5:D13)</f>
        <v>0</v>
      </c>
      <c r="E14" s="506">
        <f t="shared" si="3"/>
        <v>55500000</v>
      </c>
      <c r="F14" s="506">
        <f t="shared" si="3"/>
        <v>0</v>
      </c>
      <c r="G14" s="504"/>
      <c r="H14" s="507" t="s">
        <v>1648</v>
      </c>
      <c r="I14" s="506">
        <f t="shared" ref="I14:L14" si="4">SUM(I5:I13)</f>
        <v>55500000</v>
      </c>
      <c r="J14" s="506">
        <f t="shared" si="4"/>
        <v>6423409</v>
      </c>
      <c r="K14" s="506">
        <f t="shared" si="4"/>
        <v>55500000</v>
      </c>
      <c r="L14" s="506">
        <f t="shared" si="4"/>
        <v>0</v>
      </c>
      <c r="M14" s="31"/>
    </row>
    <row r="15" spans="1:15" ht="12.6" customHeight="1">
      <c r="A15" s="217" t="s">
        <v>1484</v>
      </c>
      <c r="B15" s="254" t="s">
        <v>1485</v>
      </c>
      <c r="C15" s="32"/>
      <c r="D15" s="335"/>
      <c r="E15" s="335"/>
      <c r="F15" s="32"/>
      <c r="G15" s="217" t="s">
        <v>1516</v>
      </c>
      <c r="H15" s="337" t="s">
        <v>1687</v>
      </c>
      <c r="I15" s="271"/>
      <c r="J15" s="346"/>
      <c r="K15" s="346"/>
      <c r="L15" s="672"/>
      <c r="M15" s="365"/>
      <c r="N15" s="384"/>
      <c r="O15" s="384"/>
    </row>
    <row r="16" spans="1:15" s="9" customFormat="1" ht="12.6" customHeight="1">
      <c r="A16" s="156"/>
      <c r="B16" s="254" t="s">
        <v>1486</v>
      </c>
      <c r="C16" s="32"/>
      <c r="D16" s="178"/>
      <c r="E16" s="178"/>
      <c r="F16" s="32"/>
      <c r="G16" s="201"/>
      <c r="H16" s="41" t="s">
        <v>1688</v>
      </c>
      <c r="I16" s="271"/>
      <c r="J16" s="271"/>
      <c r="K16" s="271"/>
      <c r="L16" s="672"/>
      <c r="M16" s="463"/>
      <c r="N16" s="673"/>
      <c r="O16" s="673"/>
    </row>
    <row r="17" spans="1:15" s="10" customFormat="1" ht="15">
      <c r="A17" s="156" t="s">
        <v>1483</v>
      </c>
      <c r="B17" s="154" t="s">
        <v>3116</v>
      </c>
      <c r="C17" s="178">
        <v>34990000</v>
      </c>
      <c r="D17" s="482">
        <v>8170400</v>
      </c>
      <c r="E17" s="178">
        <f t="shared" ref="E17:E29" si="5">C17</f>
        <v>34990000</v>
      </c>
      <c r="F17" s="336">
        <f>6000000+20000000</f>
        <v>26000000</v>
      </c>
      <c r="G17" s="156" t="s">
        <v>1491</v>
      </c>
      <c r="H17" s="153" t="s">
        <v>1487</v>
      </c>
      <c r="I17" s="214">
        <v>540000</v>
      </c>
      <c r="J17" s="214">
        <v>0</v>
      </c>
      <c r="K17" s="206">
        <f>I17</f>
        <v>540000</v>
      </c>
      <c r="L17" s="654">
        <v>0</v>
      </c>
      <c r="M17" s="455"/>
      <c r="N17" s="674"/>
      <c r="O17" s="674"/>
    </row>
    <row r="18" spans="1:15" ht="15">
      <c r="A18" s="156" t="s">
        <v>2507</v>
      </c>
      <c r="B18" s="154" t="s">
        <v>3101</v>
      </c>
      <c r="C18" s="178">
        <v>0</v>
      </c>
      <c r="D18" s="178">
        <v>0</v>
      </c>
      <c r="E18" s="178">
        <f t="shared" si="5"/>
        <v>0</v>
      </c>
      <c r="F18" s="178">
        <v>250000</v>
      </c>
      <c r="G18" s="156" t="s">
        <v>1492</v>
      </c>
      <c r="H18" s="153" t="s">
        <v>1488</v>
      </c>
      <c r="I18" s="214">
        <v>1100000</v>
      </c>
      <c r="J18" s="214">
        <v>0</v>
      </c>
      <c r="K18" s="206">
        <f t="shared" ref="K18:K21" si="6">I18</f>
        <v>1100000</v>
      </c>
      <c r="L18" s="654">
        <v>0</v>
      </c>
      <c r="M18" s="455"/>
      <c r="N18" s="384"/>
      <c r="O18" s="384"/>
    </row>
    <row r="19" spans="1:15" ht="15">
      <c r="A19" s="156" t="s">
        <v>2506</v>
      </c>
      <c r="B19" s="154" t="s">
        <v>3102</v>
      </c>
      <c r="C19" s="178">
        <v>0</v>
      </c>
      <c r="D19" s="178">
        <v>0</v>
      </c>
      <c r="E19" s="178">
        <f t="shared" si="5"/>
        <v>0</v>
      </c>
      <c r="F19" s="178">
        <v>300000</v>
      </c>
      <c r="G19" s="156" t="s">
        <v>1493</v>
      </c>
      <c r="H19" s="153" t="s">
        <v>914</v>
      </c>
      <c r="I19" s="214">
        <v>50000</v>
      </c>
      <c r="J19" s="214">
        <v>1800</v>
      </c>
      <c r="K19" s="206">
        <f t="shared" si="6"/>
        <v>50000</v>
      </c>
      <c r="L19" s="654">
        <v>50000</v>
      </c>
      <c r="M19" s="455"/>
      <c r="N19" s="384"/>
      <c r="O19" s="384"/>
    </row>
    <row r="20" spans="1:15" ht="15">
      <c r="A20" s="156" t="s">
        <v>2508</v>
      </c>
      <c r="B20" s="154" t="s">
        <v>3103</v>
      </c>
      <c r="C20" s="178">
        <v>0</v>
      </c>
      <c r="D20" s="178">
        <v>0</v>
      </c>
      <c r="E20" s="178">
        <f t="shared" si="5"/>
        <v>0</v>
      </c>
      <c r="F20" s="178">
        <v>2000000</v>
      </c>
      <c r="G20" s="156" t="s">
        <v>1494</v>
      </c>
      <c r="H20" s="153" t="s">
        <v>1489</v>
      </c>
      <c r="I20" s="214">
        <v>1500000</v>
      </c>
      <c r="J20" s="214">
        <v>0</v>
      </c>
      <c r="K20" s="206">
        <f t="shared" si="6"/>
        <v>1500000</v>
      </c>
      <c r="L20" s="654">
        <v>0</v>
      </c>
      <c r="M20" s="455"/>
      <c r="N20" s="384"/>
      <c r="O20" s="384"/>
    </row>
    <row r="21" spans="1:15" ht="50.25" customHeight="1">
      <c r="A21" s="156"/>
      <c r="B21" s="154" t="s">
        <v>3104</v>
      </c>
      <c r="C21" s="178">
        <v>0</v>
      </c>
      <c r="D21" s="178">
        <v>0</v>
      </c>
      <c r="E21" s="178">
        <f t="shared" si="5"/>
        <v>0</v>
      </c>
      <c r="F21" s="178">
        <v>1800000</v>
      </c>
      <c r="G21" s="156" t="s">
        <v>1495</v>
      </c>
      <c r="H21" s="153" t="s">
        <v>1490</v>
      </c>
      <c r="I21" s="214">
        <v>1250000</v>
      </c>
      <c r="J21" s="214">
        <v>195792</v>
      </c>
      <c r="K21" s="206">
        <f t="shared" si="6"/>
        <v>1250000</v>
      </c>
      <c r="L21" s="654">
        <v>250000</v>
      </c>
      <c r="M21" s="455"/>
      <c r="N21" s="384"/>
      <c r="O21" s="384"/>
    </row>
    <row r="22" spans="1:15" ht="15">
      <c r="A22" s="156"/>
      <c r="B22" s="154" t="s">
        <v>3105</v>
      </c>
      <c r="C22" s="178">
        <v>0</v>
      </c>
      <c r="D22" s="178">
        <v>0</v>
      </c>
      <c r="E22" s="178">
        <f t="shared" si="5"/>
        <v>0</v>
      </c>
      <c r="F22" s="178">
        <v>200000</v>
      </c>
      <c r="G22" s="217" t="s">
        <v>2547</v>
      </c>
      <c r="H22" s="153" t="s">
        <v>110</v>
      </c>
      <c r="I22" s="214">
        <v>6000000</v>
      </c>
      <c r="J22" s="214">
        <v>0</v>
      </c>
      <c r="K22" s="206">
        <v>0</v>
      </c>
      <c r="L22" s="654">
        <v>6000000</v>
      </c>
      <c r="M22" s="455"/>
      <c r="N22" s="384"/>
      <c r="O22" s="384"/>
    </row>
    <row r="23" spans="1:15" ht="15">
      <c r="A23" s="217"/>
      <c r="B23" s="154" t="s">
        <v>914</v>
      </c>
      <c r="C23" s="335">
        <v>0</v>
      </c>
      <c r="D23" s="178">
        <v>0</v>
      </c>
      <c r="E23" s="178">
        <f t="shared" si="5"/>
        <v>0</v>
      </c>
      <c r="F23" s="178">
        <v>50000</v>
      </c>
      <c r="G23" s="504"/>
      <c r="H23" s="507" t="s">
        <v>1496</v>
      </c>
      <c r="I23" s="506">
        <f>SUM(I16:I22)</f>
        <v>10440000</v>
      </c>
      <c r="J23" s="506">
        <f t="shared" ref="J23:L23" si="7">SUM(J16:J22)</f>
        <v>197592</v>
      </c>
      <c r="K23" s="506">
        <f t="shared" si="7"/>
        <v>4440000</v>
      </c>
      <c r="L23" s="506">
        <f t="shared" si="7"/>
        <v>6300000</v>
      </c>
      <c r="M23" s="365"/>
      <c r="N23" s="384"/>
      <c r="O23" s="384"/>
    </row>
    <row r="24" spans="1:15" ht="12" customHeight="1">
      <c r="A24" s="217"/>
      <c r="B24" s="154" t="s">
        <v>3106</v>
      </c>
      <c r="C24" s="32">
        <v>0</v>
      </c>
      <c r="D24" s="178">
        <v>0</v>
      </c>
      <c r="E24" s="178">
        <f t="shared" si="5"/>
        <v>0</v>
      </c>
      <c r="F24" s="32">
        <v>250000</v>
      </c>
      <c r="G24" s="201"/>
      <c r="H24" s="41" t="s">
        <v>367</v>
      </c>
      <c r="I24" s="271"/>
      <c r="J24" s="271"/>
      <c r="K24" s="271"/>
      <c r="L24" s="271"/>
      <c r="M24" s="365"/>
      <c r="N24" s="384"/>
      <c r="O24" s="384"/>
    </row>
    <row r="25" spans="1:15" ht="12.6" customHeight="1">
      <c r="A25" s="156"/>
      <c r="B25" s="154" t="s">
        <v>3107</v>
      </c>
      <c r="C25" s="178">
        <v>0</v>
      </c>
      <c r="D25" s="178">
        <v>0</v>
      </c>
      <c r="E25" s="178">
        <f t="shared" si="5"/>
        <v>0</v>
      </c>
      <c r="F25" s="178">
        <v>200000</v>
      </c>
      <c r="G25" s="156" t="s">
        <v>1497</v>
      </c>
      <c r="H25" s="153" t="s">
        <v>1498</v>
      </c>
      <c r="I25" s="214">
        <v>20000000</v>
      </c>
      <c r="J25" s="214">
        <v>10264369</v>
      </c>
      <c r="K25" s="206">
        <f>I25</f>
        <v>20000000</v>
      </c>
      <c r="L25" s="654">
        <v>20000000</v>
      </c>
      <c r="M25" s="455"/>
      <c r="N25" s="384"/>
      <c r="O25" s="384"/>
    </row>
    <row r="26" spans="1:15" ht="15">
      <c r="A26" s="156"/>
      <c r="B26" s="154" t="s">
        <v>3108</v>
      </c>
      <c r="C26" s="178">
        <v>0</v>
      </c>
      <c r="D26" s="178">
        <v>0</v>
      </c>
      <c r="E26" s="178">
        <f t="shared" si="5"/>
        <v>0</v>
      </c>
      <c r="F26" s="178">
        <v>180000</v>
      </c>
      <c r="G26" s="156" t="s">
        <v>1499</v>
      </c>
      <c r="H26" s="153" t="s">
        <v>1500</v>
      </c>
      <c r="I26" s="214">
        <v>250000</v>
      </c>
      <c r="J26" s="214">
        <v>75269</v>
      </c>
      <c r="K26" s="206">
        <f t="shared" ref="K26:K38" si="8">I26</f>
        <v>250000</v>
      </c>
      <c r="L26" s="654">
        <v>250000</v>
      </c>
      <c r="M26" s="455"/>
      <c r="N26" s="384"/>
      <c r="O26" s="384"/>
    </row>
    <row r="27" spans="1:15" ht="12" customHeight="1">
      <c r="A27" s="156"/>
      <c r="B27" s="154" t="s">
        <v>3109</v>
      </c>
      <c r="C27" s="178">
        <v>0</v>
      </c>
      <c r="D27" s="178">
        <v>0</v>
      </c>
      <c r="E27" s="178">
        <f t="shared" si="5"/>
        <v>0</v>
      </c>
      <c r="F27" s="178">
        <v>200000</v>
      </c>
      <c r="G27" s="156" t="s">
        <v>1501</v>
      </c>
      <c r="H27" s="153" t="s">
        <v>66</v>
      </c>
      <c r="I27" s="214">
        <v>200000</v>
      </c>
      <c r="J27" s="484">
        <v>54937</v>
      </c>
      <c r="K27" s="206">
        <f t="shared" si="8"/>
        <v>200000</v>
      </c>
      <c r="L27" s="654">
        <v>200000</v>
      </c>
      <c r="M27" s="455"/>
      <c r="N27" s="384"/>
      <c r="O27" s="384"/>
    </row>
    <row r="28" spans="1:15" ht="24">
      <c r="A28" s="156"/>
      <c r="B28" s="154" t="s">
        <v>3110</v>
      </c>
      <c r="C28" s="178">
        <v>0</v>
      </c>
      <c r="D28" s="178">
        <v>0</v>
      </c>
      <c r="E28" s="178">
        <f t="shared" si="5"/>
        <v>0</v>
      </c>
      <c r="F28" s="178">
        <v>1800000</v>
      </c>
      <c r="G28" s="156" t="s">
        <v>1502</v>
      </c>
      <c r="H28" s="153" t="s">
        <v>1503</v>
      </c>
      <c r="I28" s="214">
        <v>300000</v>
      </c>
      <c r="J28" s="679">
        <v>292410</v>
      </c>
      <c r="K28" s="206">
        <f t="shared" si="8"/>
        <v>300000</v>
      </c>
      <c r="L28" s="654">
        <v>300000</v>
      </c>
      <c r="M28" s="455"/>
      <c r="N28" s="384"/>
      <c r="O28" s="384"/>
    </row>
    <row r="29" spans="1:15" ht="36">
      <c r="A29" s="156"/>
      <c r="B29" s="154" t="s">
        <v>3111</v>
      </c>
      <c r="C29" s="178">
        <v>0</v>
      </c>
      <c r="D29" s="178">
        <v>0</v>
      </c>
      <c r="E29" s="178">
        <f t="shared" si="5"/>
        <v>0</v>
      </c>
      <c r="F29" s="178">
        <v>1500000</v>
      </c>
      <c r="G29" s="217" t="s">
        <v>2581</v>
      </c>
      <c r="H29" s="153" t="s">
        <v>2580</v>
      </c>
      <c r="I29" s="214">
        <v>300000</v>
      </c>
      <c r="J29" s="483">
        <v>0</v>
      </c>
      <c r="K29" s="206">
        <f t="shared" si="8"/>
        <v>300000</v>
      </c>
      <c r="L29" s="654">
        <v>0</v>
      </c>
      <c r="M29" s="455"/>
      <c r="N29" s="384"/>
      <c r="O29" s="384"/>
    </row>
    <row r="30" spans="1:15" ht="15">
      <c r="A30" s="156"/>
      <c r="B30" s="154"/>
      <c r="C30" s="178"/>
      <c r="D30" s="178"/>
      <c r="E30" s="178"/>
      <c r="F30" s="178"/>
      <c r="G30" s="156" t="s">
        <v>1504</v>
      </c>
      <c r="H30" s="153" t="s">
        <v>1505</v>
      </c>
      <c r="I30" s="214">
        <v>2000000</v>
      </c>
      <c r="J30" s="214">
        <v>689113</v>
      </c>
      <c r="K30" s="206">
        <f t="shared" si="8"/>
        <v>2000000</v>
      </c>
      <c r="L30" s="654">
        <v>2000000</v>
      </c>
      <c r="M30" s="455"/>
      <c r="N30" s="675"/>
      <c r="O30" s="675"/>
    </row>
    <row r="31" spans="1:15" ht="15">
      <c r="A31" s="156"/>
      <c r="B31" s="154"/>
      <c r="C31" s="178"/>
      <c r="D31" s="178"/>
      <c r="E31" s="178"/>
      <c r="F31" s="178"/>
      <c r="G31" s="156" t="s">
        <v>1506</v>
      </c>
      <c r="H31" s="153" t="s">
        <v>1507</v>
      </c>
      <c r="I31" s="214">
        <v>1500000</v>
      </c>
      <c r="J31" s="214">
        <v>1461390</v>
      </c>
      <c r="K31" s="206">
        <f t="shared" si="8"/>
        <v>1500000</v>
      </c>
      <c r="L31" s="654">
        <v>1800000</v>
      </c>
      <c r="M31" s="455"/>
      <c r="N31" s="676"/>
      <c r="O31" s="676"/>
    </row>
    <row r="32" spans="1:15" ht="15">
      <c r="A32" s="156"/>
      <c r="B32" s="154"/>
      <c r="C32" s="178"/>
      <c r="D32" s="178"/>
      <c r="E32" s="178"/>
      <c r="F32" s="178"/>
      <c r="G32" s="156"/>
      <c r="H32" s="153" t="s">
        <v>3121</v>
      </c>
      <c r="I32" s="214">
        <v>0</v>
      </c>
      <c r="J32" s="214">
        <v>0</v>
      </c>
      <c r="K32" s="206">
        <f t="shared" si="8"/>
        <v>0</v>
      </c>
      <c r="L32" s="654">
        <v>200000</v>
      </c>
      <c r="M32" s="455"/>
      <c r="N32" s="676"/>
      <c r="O32" s="676"/>
    </row>
    <row r="33" spans="1:15" ht="24">
      <c r="A33" s="156"/>
      <c r="B33" s="154"/>
      <c r="C33" s="178"/>
      <c r="D33" s="178"/>
      <c r="E33" s="178"/>
      <c r="F33" s="178"/>
      <c r="G33" s="156"/>
      <c r="H33" s="153" t="s">
        <v>3122</v>
      </c>
      <c r="I33" s="214">
        <v>0</v>
      </c>
      <c r="J33" s="214">
        <v>0</v>
      </c>
      <c r="K33" s="206">
        <f t="shared" si="8"/>
        <v>0</v>
      </c>
      <c r="L33" s="654">
        <v>180000</v>
      </c>
      <c r="M33" s="455"/>
      <c r="N33" s="676"/>
      <c r="O33" s="676"/>
    </row>
    <row r="34" spans="1:15" ht="15">
      <c r="A34" s="156"/>
      <c r="B34" s="154"/>
      <c r="C34" s="178"/>
      <c r="D34" s="178"/>
      <c r="E34" s="178"/>
      <c r="F34" s="178"/>
      <c r="G34" s="156"/>
      <c r="H34" s="153" t="s">
        <v>3123</v>
      </c>
      <c r="I34" s="214">
        <v>0</v>
      </c>
      <c r="J34" s="214">
        <v>0</v>
      </c>
      <c r="K34" s="206">
        <f t="shared" si="8"/>
        <v>0</v>
      </c>
      <c r="L34" s="654">
        <v>200000</v>
      </c>
      <c r="M34" s="455"/>
      <c r="N34" s="676"/>
      <c r="O34" s="676"/>
    </row>
    <row r="35" spans="1:15" ht="15">
      <c r="A35" s="156"/>
      <c r="B35" s="154"/>
      <c r="C35" s="178"/>
      <c r="D35" s="178"/>
      <c r="E35" s="178"/>
      <c r="F35" s="178"/>
      <c r="G35" s="156"/>
      <c r="H35" s="153" t="s">
        <v>3124</v>
      </c>
      <c r="I35" s="214">
        <v>0</v>
      </c>
      <c r="J35" s="214">
        <v>0</v>
      </c>
      <c r="K35" s="206">
        <f t="shared" si="8"/>
        <v>0</v>
      </c>
      <c r="L35" s="654">
        <v>1800000</v>
      </c>
      <c r="M35" s="455"/>
      <c r="N35" s="676"/>
      <c r="O35" s="676"/>
    </row>
    <row r="36" spans="1:15" ht="15">
      <c r="A36" s="156"/>
      <c r="B36" s="154"/>
      <c r="C36" s="178"/>
      <c r="D36" s="178"/>
      <c r="E36" s="178"/>
      <c r="F36" s="178"/>
      <c r="G36" s="156"/>
      <c r="H36" s="153" t="s">
        <v>3125</v>
      </c>
      <c r="I36" s="214">
        <v>0</v>
      </c>
      <c r="J36" s="214">
        <v>0</v>
      </c>
      <c r="K36" s="206">
        <f t="shared" si="8"/>
        <v>0</v>
      </c>
      <c r="L36" s="654">
        <v>1500000</v>
      </c>
      <c r="M36" s="455"/>
      <c r="N36" s="676"/>
      <c r="O36" s="676"/>
    </row>
    <row r="37" spans="1:15" ht="15">
      <c r="A37" s="156"/>
      <c r="B37" s="154"/>
      <c r="C37" s="178"/>
      <c r="D37" s="178"/>
      <c r="E37" s="178"/>
      <c r="F37" s="178"/>
      <c r="G37" s="156"/>
      <c r="H37" s="153"/>
      <c r="I37" s="214">
        <v>0</v>
      </c>
      <c r="J37" s="214">
        <v>0</v>
      </c>
      <c r="K37" s="206">
        <f t="shared" si="8"/>
        <v>0</v>
      </c>
      <c r="L37" s="654">
        <v>0</v>
      </c>
      <c r="M37" s="365"/>
      <c r="N37" s="676"/>
      <c r="O37" s="676"/>
    </row>
    <row r="38" spans="1:15" ht="15">
      <c r="A38" s="156"/>
      <c r="B38" s="154"/>
      <c r="C38" s="178"/>
      <c r="D38" s="178"/>
      <c r="E38" s="178"/>
      <c r="F38" s="178"/>
      <c r="G38" s="156"/>
      <c r="H38" s="153"/>
      <c r="I38" s="214">
        <v>0</v>
      </c>
      <c r="J38" s="214">
        <v>0</v>
      </c>
      <c r="K38" s="206">
        <f t="shared" si="8"/>
        <v>0</v>
      </c>
      <c r="L38" s="654">
        <v>0</v>
      </c>
      <c r="M38" s="365"/>
      <c r="N38" s="384"/>
      <c r="O38" s="384"/>
    </row>
    <row r="39" spans="1:15" ht="15">
      <c r="A39" s="347"/>
      <c r="B39" s="348"/>
      <c r="C39" s="342"/>
      <c r="D39" s="342"/>
      <c r="E39" s="342"/>
      <c r="F39" s="342"/>
      <c r="G39" s="508"/>
      <c r="H39" s="507" t="s">
        <v>1508</v>
      </c>
      <c r="I39" s="506">
        <f>SUM(I25:I38)</f>
        <v>24550000</v>
      </c>
      <c r="J39" s="506">
        <f t="shared" ref="J39:K39" si="9">SUM(J25:J38)</f>
        <v>12837488</v>
      </c>
      <c r="K39" s="506">
        <f t="shared" si="9"/>
        <v>24550000</v>
      </c>
      <c r="L39" s="506">
        <f>SUM(L24:L38)</f>
        <v>28430000</v>
      </c>
      <c r="M39" s="365"/>
      <c r="N39" s="384"/>
      <c r="O39" s="384"/>
    </row>
    <row r="40" spans="1:15" ht="15">
      <c r="A40" s="504"/>
      <c r="B40" s="505" t="s">
        <v>1509</v>
      </c>
      <c r="C40" s="506">
        <f>SUM(C16:C39)</f>
        <v>34990000</v>
      </c>
      <c r="D40" s="506">
        <f t="shared" ref="D40:F40" si="10">SUM(D16:D39)</f>
        <v>8170400</v>
      </c>
      <c r="E40" s="506">
        <f t="shared" si="10"/>
        <v>34990000</v>
      </c>
      <c r="F40" s="506">
        <f t="shared" si="10"/>
        <v>34730000</v>
      </c>
      <c r="G40" s="508"/>
      <c r="H40" s="507" t="s">
        <v>1509</v>
      </c>
      <c r="I40" s="506">
        <f>I23+I39</f>
        <v>34990000</v>
      </c>
      <c r="J40" s="506">
        <f t="shared" ref="J40:L40" si="11">J23+J39</f>
        <v>13035080</v>
      </c>
      <c r="K40" s="506">
        <f t="shared" si="11"/>
        <v>28990000</v>
      </c>
      <c r="L40" s="506">
        <f t="shared" si="11"/>
        <v>34730000</v>
      </c>
      <c r="M40" s="377">
        <f>F40-L40</f>
        <v>0</v>
      </c>
      <c r="N40" s="384"/>
      <c r="O40" s="384"/>
    </row>
    <row r="41" spans="1:15" ht="13.15" customHeight="1">
      <c r="A41" s="217" t="s">
        <v>1649</v>
      </c>
      <c r="B41" s="254" t="s">
        <v>1650</v>
      </c>
      <c r="C41" s="32"/>
      <c r="D41" s="335"/>
      <c r="E41" s="335"/>
      <c r="F41" s="32"/>
      <c r="G41" s="217" t="s">
        <v>1689</v>
      </c>
      <c r="H41" s="337" t="s">
        <v>1650</v>
      </c>
      <c r="I41" s="271"/>
      <c r="J41" s="346"/>
      <c r="K41" s="346"/>
      <c r="L41" s="271"/>
      <c r="M41" s="365"/>
      <c r="N41" s="384"/>
      <c r="O41" s="384"/>
    </row>
    <row r="42" spans="1:15" ht="12.6" customHeight="1">
      <c r="A42" s="156" t="s">
        <v>1651</v>
      </c>
      <c r="B42" s="154" t="s">
        <v>1652</v>
      </c>
      <c r="C42" s="178">
        <v>50000</v>
      </c>
      <c r="D42" s="482">
        <v>130000</v>
      </c>
      <c r="E42" s="178">
        <f t="shared" ref="E42:E45" si="12">C42</f>
        <v>50000</v>
      </c>
      <c r="F42" s="178">
        <v>0</v>
      </c>
      <c r="G42" s="156" t="s">
        <v>1690</v>
      </c>
      <c r="H42" s="153" t="s">
        <v>1652</v>
      </c>
      <c r="I42" s="214">
        <v>50000</v>
      </c>
      <c r="J42" s="214">
        <v>0</v>
      </c>
      <c r="K42" s="206">
        <f t="shared" ref="K42:K45" si="13">I42</f>
        <v>50000</v>
      </c>
      <c r="L42" s="206">
        <f t="shared" ref="L42:L45" si="14">F42</f>
        <v>0</v>
      </c>
      <c r="M42" s="365"/>
      <c r="N42" s="384"/>
      <c r="O42" s="384"/>
    </row>
    <row r="43" spans="1:15" ht="12.6" customHeight="1">
      <c r="A43" s="156" t="s">
        <v>1653</v>
      </c>
      <c r="B43" s="154" t="s">
        <v>1654</v>
      </c>
      <c r="C43" s="178">
        <v>30000</v>
      </c>
      <c r="D43" s="482">
        <v>90000</v>
      </c>
      <c r="E43" s="178">
        <f t="shared" si="12"/>
        <v>30000</v>
      </c>
      <c r="F43" s="178">
        <v>0</v>
      </c>
      <c r="G43" s="156" t="s">
        <v>1691</v>
      </c>
      <c r="H43" s="153" t="s">
        <v>1654</v>
      </c>
      <c r="I43" s="214">
        <v>30000</v>
      </c>
      <c r="J43" s="214">
        <v>0</v>
      </c>
      <c r="K43" s="206">
        <f t="shared" si="13"/>
        <v>30000</v>
      </c>
      <c r="L43" s="206">
        <f t="shared" si="14"/>
        <v>0</v>
      </c>
      <c r="M43" s="31"/>
    </row>
    <row r="44" spans="1:15" ht="13.15" customHeight="1">
      <c r="A44" s="156" t="s">
        <v>1655</v>
      </c>
      <c r="B44" s="154" t="s">
        <v>1656</v>
      </c>
      <c r="C44" s="178">
        <v>10000</v>
      </c>
      <c r="D44" s="482">
        <v>12000</v>
      </c>
      <c r="E44" s="178">
        <f t="shared" si="12"/>
        <v>10000</v>
      </c>
      <c r="F44" s="178">
        <v>0</v>
      </c>
      <c r="G44" s="156" t="s">
        <v>1692</v>
      </c>
      <c r="H44" s="153" t="s">
        <v>1656</v>
      </c>
      <c r="I44" s="214">
        <v>10000</v>
      </c>
      <c r="J44" s="214">
        <v>1150</v>
      </c>
      <c r="K44" s="206">
        <f t="shared" si="13"/>
        <v>10000</v>
      </c>
      <c r="L44" s="206">
        <f t="shared" si="14"/>
        <v>0</v>
      </c>
      <c r="M44" s="31"/>
    </row>
    <row r="45" spans="1:15" ht="13.15" customHeight="1">
      <c r="A45" s="156" t="s">
        <v>1657</v>
      </c>
      <c r="B45" s="154" t="s">
        <v>1658</v>
      </c>
      <c r="C45" s="178">
        <v>20000</v>
      </c>
      <c r="D45" s="482">
        <v>18000</v>
      </c>
      <c r="E45" s="178">
        <f t="shared" si="12"/>
        <v>20000</v>
      </c>
      <c r="F45" s="178">
        <v>0</v>
      </c>
      <c r="G45" s="156" t="s">
        <v>1693</v>
      </c>
      <c r="H45" s="153" t="s">
        <v>1658</v>
      </c>
      <c r="I45" s="214">
        <v>20000</v>
      </c>
      <c r="J45" s="214">
        <v>0</v>
      </c>
      <c r="K45" s="206">
        <f t="shared" si="13"/>
        <v>20000</v>
      </c>
      <c r="L45" s="206">
        <f t="shared" si="14"/>
        <v>0</v>
      </c>
      <c r="M45" s="31"/>
    </row>
    <row r="46" spans="1:15" s="510" customFormat="1" ht="15" customHeight="1">
      <c r="A46" s="504"/>
      <c r="B46" s="505" t="s">
        <v>1659</v>
      </c>
      <c r="C46" s="506">
        <f>SUM(C42:C45)</f>
        <v>110000</v>
      </c>
      <c r="D46" s="506">
        <f t="shared" ref="D46:F46" si="15">SUM(D42:D45)</f>
        <v>250000</v>
      </c>
      <c r="E46" s="506">
        <f t="shared" si="15"/>
        <v>110000</v>
      </c>
      <c r="F46" s="506">
        <f t="shared" si="15"/>
        <v>0</v>
      </c>
      <c r="G46" s="504"/>
      <c r="H46" s="507" t="s">
        <v>1659</v>
      </c>
      <c r="I46" s="506">
        <f t="shared" ref="I46:L46" si="16">SUM(I42:I45)</f>
        <v>110000</v>
      </c>
      <c r="J46" s="506">
        <f t="shared" si="16"/>
        <v>1150</v>
      </c>
      <c r="K46" s="506">
        <f t="shared" si="16"/>
        <v>110000</v>
      </c>
      <c r="L46" s="506">
        <f t="shared" si="16"/>
        <v>0</v>
      </c>
      <c r="M46" s="509"/>
    </row>
    <row r="47" spans="1:15" ht="15">
      <c r="A47" s="217" t="s">
        <v>1660</v>
      </c>
      <c r="B47" s="254" t="s">
        <v>1661</v>
      </c>
      <c r="C47" s="32"/>
      <c r="D47" s="335"/>
      <c r="E47" s="335"/>
      <c r="F47" s="32"/>
      <c r="G47" s="217" t="s">
        <v>1694</v>
      </c>
      <c r="H47" s="337" t="s">
        <v>1661</v>
      </c>
      <c r="I47" s="329"/>
      <c r="J47" s="349"/>
      <c r="K47" s="349"/>
      <c r="L47" s="349"/>
      <c r="M47" s="31"/>
    </row>
    <row r="48" spans="1:15" ht="12.6" customHeight="1">
      <c r="A48" s="156" t="s">
        <v>1662</v>
      </c>
      <c r="B48" s="154" t="s">
        <v>1663</v>
      </c>
      <c r="C48" s="256">
        <v>800000</v>
      </c>
      <c r="D48" s="482">
        <v>11250</v>
      </c>
      <c r="E48" s="178">
        <f t="shared" ref="E48" si="17">C48</f>
        <v>800000</v>
      </c>
      <c r="F48" s="256">
        <v>800000</v>
      </c>
      <c r="G48" s="156" t="s">
        <v>1695</v>
      </c>
      <c r="H48" s="153" t="s">
        <v>1696</v>
      </c>
      <c r="I48" s="279">
        <v>800000</v>
      </c>
      <c r="J48" s="279">
        <v>102095</v>
      </c>
      <c r="K48" s="206">
        <f>I48</f>
        <v>800000</v>
      </c>
      <c r="L48" s="206">
        <f t="shared" ref="L48" si="18">F48</f>
        <v>800000</v>
      </c>
      <c r="M48" s="31"/>
    </row>
    <row r="49" spans="1:13" ht="15">
      <c r="A49" s="504"/>
      <c r="B49" s="505" t="s">
        <v>1664</v>
      </c>
      <c r="C49" s="506">
        <f>SUM(C47:C48)</f>
        <v>800000</v>
      </c>
      <c r="D49" s="506">
        <f t="shared" ref="D49:F49" si="19">SUM(D47:D48)</f>
        <v>11250</v>
      </c>
      <c r="E49" s="506">
        <f t="shared" si="19"/>
        <v>800000</v>
      </c>
      <c r="F49" s="506">
        <f t="shared" si="19"/>
        <v>800000</v>
      </c>
      <c r="G49" s="512"/>
      <c r="H49" s="507" t="s">
        <v>1664</v>
      </c>
      <c r="I49" s="506">
        <f>SUM(I47:I48)</f>
        <v>800000</v>
      </c>
      <c r="J49" s="506">
        <f t="shared" ref="J49:L49" si="20">SUM(J47:J48)</f>
        <v>102095</v>
      </c>
      <c r="K49" s="506">
        <f t="shared" si="20"/>
        <v>800000</v>
      </c>
      <c r="L49" s="506">
        <f t="shared" si="20"/>
        <v>800000</v>
      </c>
      <c r="M49" s="31"/>
    </row>
    <row r="50" spans="1:13" ht="15">
      <c r="A50" s="217" t="s">
        <v>2509</v>
      </c>
      <c r="B50" s="254" t="s">
        <v>2511</v>
      </c>
      <c r="C50" s="329"/>
      <c r="D50" s="335"/>
      <c r="E50" s="335"/>
      <c r="F50" s="32"/>
      <c r="G50" s="217" t="s">
        <v>2510</v>
      </c>
      <c r="H50" s="254" t="s">
        <v>2511</v>
      </c>
      <c r="I50" s="329"/>
      <c r="J50" s="349"/>
      <c r="K50" s="349"/>
      <c r="L50" s="349"/>
      <c r="M50" s="31"/>
    </row>
    <row r="51" spans="1:13" ht="15">
      <c r="A51" s="156" t="s">
        <v>2548</v>
      </c>
      <c r="B51" s="154" t="s">
        <v>2511</v>
      </c>
      <c r="C51" s="256">
        <v>100000</v>
      </c>
      <c r="D51" s="178">
        <v>0</v>
      </c>
      <c r="E51" s="178">
        <v>0</v>
      </c>
      <c r="F51" s="256">
        <v>0</v>
      </c>
      <c r="G51" s="156" t="s">
        <v>2549</v>
      </c>
      <c r="H51" s="154" t="s">
        <v>2511</v>
      </c>
      <c r="I51" s="279">
        <v>100000</v>
      </c>
      <c r="J51" s="214">
        <v>0</v>
      </c>
      <c r="K51" s="206">
        <v>0</v>
      </c>
      <c r="L51" s="206">
        <f t="shared" ref="L51" si="21">F51</f>
        <v>0</v>
      </c>
      <c r="M51" s="31"/>
    </row>
    <row r="52" spans="1:13" ht="15">
      <c r="A52" s="504"/>
      <c r="B52" s="505" t="s">
        <v>1466</v>
      </c>
      <c r="C52" s="506">
        <f>SUM(C50:C51)</f>
        <v>100000</v>
      </c>
      <c r="D52" s="506">
        <f t="shared" ref="D52:F52" si="22">SUM(D50:D51)</f>
        <v>0</v>
      </c>
      <c r="E52" s="506">
        <f t="shared" si="22"/>
        <v>0</v>
      </c>
      <c r="F52" s="506">
        <f t="shared" si="22"/>
        <v>0</v>
      </c>
      <c r="G52" s="512"/>
      <c r="H52" s="507" t="s">
        <v>1466</v>
      </c>
      <c r="I52" s="506">
        <f t="shared" ref="I52:L52" si="23">SUM(I50:I51)</f>
        <v>100000</v>
      </c>
      <c r="J52" s="506">
        <f t="shared" si="23"/>
        <v>0</v>
      </c>
      <c r="K52" s="506">
        <f t="shared" si="23"/>
        <v>0</v>
      </c>
      <c r="L52" s="506">
        <f t="shared" si="23"/>
        <v>0</v>
      </c>
      <c r="M52" s="31"/>
    </row>
    <row r="53" spans="1:13" ht="15">
      <c r="A53" s="156"/>
      <c r="B53" s="154"/>
      <c r="C53" s="178"/>
      <c r="D53" s="178"/>
      <c r="E53" s="178"/>
      <c r="F53" s="178"/>
      <c r="G53" s="677"/>
      <c r="H53" s="677"/>
      <c r="I53" s="677"/>
      <c r="J53" s="677"/>
      <c r="K53" s="677"/>
      <c r="L53" s="677"/>
      <c r="M53" s="31"/>
    </row>
    <row r="54" spans="1:13" ht="15">
      <c r="A54" s="217" t="s">
        <v>1665</v>
      </c>
      <c r="B54" s="254" t="s">
        <v>1666</v>
      </c>
      <c r="C54" s="32"/>
      <c r="D54" s="335"/>
      <c r="E54" s="335"/>
      <c r="F54" s="32"/>
      <c r="G54" s="217" t="s">
        <v>1697</v>
      </c>
      <c r="H54" s="337" t="s">
        <v>1666</v>
      </c>
      <c r="I54" s="337"/>
      <c r="J54" s="346"/>
      <c r="K54" s="346"/>
      <c r="L54" s="271"/>
      <c r="M54" s="15"/>
    </row>
    <row r="55" spans="1:13" ht="16.899999999999999" customHeight="1">
      <c r="A55" s="156" t="s">
        <v>1667</v>
      </c>
      <c r="B55" s="154" t="s">
        <v>1668</v>
      </c>
      <c r="C55" s="178">
        <v>240000</v>
      </c>
      <c r="D55" s="178">
        <v>240000</v>
      </c>
      <c r="E55" s="178">
        <f t="shared" ref="E55" si="24">C55</f>
        <v>240000</v>
      </c>
      <c r="F55" s="178">
        <v>240000</v>
      </c>
      <c r="G55" s="156" t="s">
        <v>1698</v>
      </c>
      <c r="H55" s="153" t="s">
        <v>1699</v>
      </c>
      <c r="I55" s="214">
        <v>180000</v>
      </c>
      <c r="J55" s="214">
        <v>135000</v>
      </c>
      <c r="K55" s="206">
        <f t="shared" ref="K55:K57" si="25">I55</f>
        <v>180000</v>
      </c>
      <c r="L55" s="214">
        <v>180000</v>
      </c>
      <c r="M55" s="15"/>
    </row>
    <row r="56" spans="1:13" ht="24">
      <c r="A56" s="156"/>
      <c r="B56" s="154"/>
      <c r="C56" s="178"/>
      <c r="D56" s="178"/>
      <c r="E56" s="178"/>
      <c r="F56" s="178"/>
      <c r="G56" s="156" t="s">
        <v>1700</v>
      </c>
      <c r="H56" s="153" t="s">
        <v>1701</v>
      </c>
      <c r="I56" s="214">
        <v>25000</v>
      </c>
      <c r="J56" s="214">
        <v>17199</v>
      </c>
      <c r="K56" s="206">
        <f t="shared" si="25"/>
        <v>25000</v>
      </c>
      <c r="L56" s="214">
        <v>25000</v>
      </c>
      <c r="M56" s="15"/>
    </row>
    <row r="57" spans="1:13" ht="15">
      <c r="A57" s="209"/>
      <c r="B57" s="30"/>
      <c r="C57" s="15"/>
      <c r="D57" s="30"/>
      <c r="E57" s="30"/>
      <c r="F57" s="15"/>
      <c r="G57" s="156" t="s">
        <v>1702</v>
      </c>
      <c r="H57" s="153" t="s">
        <v>1703</v>
      </c>
      <c r="I57" s="214">
        <v>35000</v>
      </c>
      <c r="J57" s="214">
        <v>35000</v>
      </c>
      <c r="K57" s="206">
        <f t="shared" si="25"/>
        <v>35000</v>
      </c>
      <c r="L57" s="214">
        <v>35000</v>
      </c>
      <c r="M57" s="15"/>
    </row>
    <row r="58" spans="1:13" ht="15">
      <c r="A58" s="504"/>
      <c r="B58" s="505" t="s">
        <v>1466</v>
      </c>
      <c r="C58" s="506">
        <f>SUM(C54:C57)</f>
        <v>240000</v>
      </c>
      <c r="D58" s="506">
        <f t="shared" ref="D58:F58" si="26">SUM(D54:D57)</f>
        <v>240000</v>
      </c>
      <c r="E58" s="506">
        <f t="shared" si="26"/>
        <v>240000</v>
      </c>
      <c r="F58" s="506">
        <f t="shared" si="26"/>
        <v>240000</v>
      </c>
      <c r="G58" s="504"/>
      <c r="H58" s="507" t="s">
        <v>1466</v>
      </c>
      <c r="I58" s="506">
        <f t="shared" ref="I58:L58" si="27">SUM(I54:I57)</f>
        <v>240000</v>
      </c>
      <c r="J58" s="506">
        <f t="shared" si="27"/>
        <v>187199</v>
      </c>
      <c r="K58" s="506">
        <f t="shared" si="27"/>
        <v>240000</v>
      </c>
      <c r="L58" s="506">
        <f t="shared" si="27"/>
        <v>240000</v>
      </c>
      <c r="M58" s="15"/>
    </row>
    <row r="59" spans="1:13" ht="15">
      <c r="A59" s="217" t="s">
        <v>1669</v>
      </c>
      <c r="B59" s="254" t="s">
        <v>1670</v>
      </c>
      <c r="C59" s="32"/>
      <c r="D59" s="335"/>
      <c r="E59" s="335"/>
      <c r="F59" s="32"/>
      <c r="G59" s="217" t="s">
        <v>1704</v>
      </c>
      <c r="H59" s="153" t="s">
        <v>1705</v>
      </c>
      <c r="I59" s="214"/>
      <c r="J59" s="214"/>
      <c r="K59" s="206"/>
      <c r="L59" s="214"/>
      <c r="M59" s="15"/>
    </row>
    <row r="60" spans="1:13" ht="24">
      <c r="A60" s="350" t="s">
        <v>1671</v>
      </c>
      <c r="B60" s="154" t="s">
        <v>1672</v>
      </c>
      <c r="C60" s="178">
        <v>100000</v>
      </c>
      <c r="D60" s="178">
        <v>0</v>
      </c>
      <c r="E60" s="178">
        <f t="shared" ref="E60:E61" si="28">C60</f>
        <v>100000</v>
      </c>
      <c r="F60" s="178">
        <v>0</v>
      </c>
      <c r="G60" s="350" t="s">
        <v>1706</v>
      </c>
      <c r="H60" s="153" t="s">
        <v>1480</v>
      </c>
      <c r="I60" s="214">
        <v>100000</v>
      </c>
      <c r="J60" s="214">
        <v>0</v>
      </c>
      <c r="K60" s="206">
        <f t="shared" ref="K60:K61" si="29">I60</f>
        <v>100000</v>
      </c>
      <c r="L60" s="214">
        <f t="shared" ref="L60:L61" si="30">F60</f>
        <v>0</v>
      </c>
      <c r="M60" s="15"/>
    </row>
    <row r="61" spans="1:13" ht="24">
      <c r="A61" s="350" t="s">
        <v>1673</v>
      </c>
      <c r="B61" s="339" t="s">
        <v>1674</v>
      </c>
      <c r="C61" s="178">
        <v>100000</v>
      </c>
      <c r="D61" s="178">
        <v>0</v>
      </c>
      <c r="E61" s="178">
        <f t="shared" si="28"/>
        <v>100000</v>
      </c>
      <c r="F61" s="178">
        <v>0</v>
      </c>
      <c r="G61" s="350" t="s">
        <v>1707</v>
      </c>
      <c r="H61" s="153" t="s">
        <v>1708</v>
      </c>
      <c r="I61" s="214">
        <v>100000</v>
      </c>
      <c r="J61" s="214">
        <v>0</v>
      </c>
      <c r="K61" s="206">
        <f t="shared" si="29"/>
        <v>100000</v>
      </c>
      <c r="L61" s="214">
        <f t="shared" si="30"/>
        <v>0</v>
      </c>
      <c r="M61" s="15"/>
    </row>
    <row r="62" spans="1:13" ht="15">
      <c r="A62" s="504"/>
      <c r="B62" s="505" t="s">
        <v>28</v>
      </c>
      <c r="C62" s="511">
        <f>SUM(C60:C61)</f>
        <v>200000</v>
      </c>
      <c r="D62" s="511">
        <f t="shared" ref="D62:F62" si="31">SUM(D60:D61)</f>
        <v>0</v>
      </c>
      <c r="E62" s="511">
        <f t="shared" si="31"/>
        <v>200000</v>
      </c>
      <c r="F62" s="511">
        <f t="shared" si="31"/>
        <v>0</v>
      </c>
      <c r="G62" s="504"/>
      <c r="H62" s="507" t="s">
        <v>1466</v>
      </c>
      <c r="I62" s="513">
        <f>SUM(I59:I61)</f>
        <v>200000</v>
      </c>
      <c r="J62" s="513">
        <f t="shared" ref="J62:L62" si="32">SUM(J59:J61)</f>
        <v>0</v>
      </c>
      <c r="K62" s="513">
        <f t="shared" si="32"/>
        <v>200000</v>
      </c>
      <c r="L62" s="513">
        <f t="shared" si="32"/>
        <v>0</v>
      </c>
      <c r="M62" s="15"/>
    </row>
    <row r="63" spans="1:13" ht="15">
      <c r="A63" s="350" t="s">
        <v>1675</v>
      </c>
      <c r="B63" s="154" t="s">
        <v>1676</v>
      </c>
      <c r="C63" s="178">
        <v>30000000</v>
      </c>
      <c r="D63" s="178"/>
      <c r="E63" s="178">
        <f t="shared" ref="E63" si="33">C63</f>
        <v>30000000</v>
      </c>
      <c r="F63" s="336">
        <f>C63</f>
        <v>30000000</v>
      </c>
      <c r="G63" s="201" t="s">
        <v>1709</v>
      </c>
      <c r="H63" s="153" t="s">
        <v>1676</v>
      </c>
      <c r="I63" s="214">
        <v>30000000</v>
      </c>
      <c r="J63" s="654">
        <v>1513500</v>
      </c>
      <c r="K63" s="206">
        <f>I63</f>
        <v>30000000</v>
      </c>
      <c r="L63" s="206">
        <f>I63</f>
        <v>30000000</v>
      </c>
      <c r="M63" s="15"/>
    </row>
    <row r="64" spans="1:13" ht="15">
      <c r="A64" s="507"/>
      <c r="B64" s="505" t="s">
        <v>1466</v>
      </c>
      <c r="C64" s="514">
        <f>SUM(C63)</f>
        <v>30000000</v>
      </c>
      <c r="D64" s="514">
        <f t="shared" ref="D64:F64" si="34">SUM(D63)</f>
        <v>0</v>
      </c>
      <c r="E64" s="514">
        <f t="shared" si="34"/>
        <v>30000000</v>
      </c>
      <c r="F64" s="514">
        <f t="shared" si="34"/>
        <v>30000000</v>
      </c>
      <c r="G64" s="515"/>
      <c r="H64" s="515" t="s">
        <v>1466</v>
      </c>
      <c r="I64" s="514">
        <f t="shared" ref="I64:L64" si="35">SUM(I63)</f>
        <v>30000000</v>
      </c>
      <c r="J64" s="514">
        <f t="shared" si="35"/>
        <v>1513500</v>
      </c>
      <c r="K64" s="514">
        <f t="shared" si="35"/>
        <v>30000000</v>
      </c>
      <c r="L64" s="514">
        <f t="shared" si="35"/>
        <v>30000000</v>
      </c>
      <c r="M64" s="15"/>
    </row>
    <row r="65" spans="1:13" ht="15">
      <c r="A65" s="351" t="s">
        <v>1711</v>
      </c>
      <c r="B65" s="304" t="s">
        <v>1712</v>
      </c>
      <c r="C65" s="341">
        <v>100000</v>
      </c>
      <c r="D65" s="341">
        <v>0</v>
      </c>
      <c r="E65" s="178">
        <f t="shared" ref="E65" si="36">C65</f>
        <v>100000</v>
      </c>
      <c r="F65" s="341">
        <v>0</v>
      </c>
      <c r="G65" s="201" t="s">
        <v>1713</v>
      </c>
      <c r="H65" s="153" t="s">
        <v>1714</v>
      </c>
      <c r="I65" s="214">
        <v>100000</v>
      </c>
      <c r="J65" s="485">
        <v>82696</v>
      </c>
      <c r="K65" s="206">
        <f>I65</f>
        <v>100000</v>
      </c>
      <c r="L65" s="206">
        <f t="shared" ref="L65" si="37">F65</f>
        <v>0</v>
      </c>
      <c r="M65" s="15"/>
    </row>
    <row r="66" spans="1:13" ht="15">
      <c r="A66" s="516"/>
      <c r="B66" s="505" t="s">
        <v>1466</v>
      </c>
      <c r="C66" s="514">
        <f>SUM(C65)</f>
        <v>100000</v>
      </c>
      <c r="D66" s="514">
        <f t="shared" ref="D66:F66" si="38">SUM(D65)</f>
        <v>0</v>
      </c>
      <c r="E66" s="514">
        <f t="shared" si="38"/>
        <v>100000</v>
      </c>
      <c r="F66" s="514">
        <f t="shared" si="38"/>
        <v>0</v>
      </c>
      <c r="G66" s="515"/>
      <c r="H66" s="515" t="s">
        <v>1466</v>
      </c>
      <c r="I66" s="514">
        <f t="shared" ref="I66:L66" si="39">SUM(I65)</f>
        <v>100000</v>
      </c>
      <c r="J66" s="514">
        <f t="shared" si="39"/>
        <v>82696</v>
      </c>
      <c r="K66" s="514">
        <f t="shared" si="39"/>
        <v>100000</v>
      </c>
      <c r="L66" s="514">
        <f t="shared" si="39"/>
        <v>0</v>
      </c>
      <c r="M66" s="15"/>
    </row>
    <row r="67" spans="1:13" ht="14.45" customHeight="1">
      <c r="A67" s="156" t="s">
        <v>2736</v>
      </c>
      <c r="B67" s="154" t="s">
        <v>2542</v>
      </c>
      <c r="C67" s="178"/>
      <c r="D67" s="178"/>
      <c r="E67" s="178"/>
      <c r="F67" s="178"/>
      <c r="G67" s="305" t="s">
        <v>2554</v>
      </c>
      <c r="H67" s="331" t="s">
        <v>2542</v>
      </c>
      <c r="I67" s="481"/>
      <c r="J67" s="486"/>
      <c r="K67" s="387"/>
      <c r="L67" s="387"/>
      <c r="M67" s="15"/>
    </row>
    <row r="68" spans="1:13" ht="15.6" customHeight="1">
      <c r="A68" s="156" t="s">
        <v>2541</v>
      </c>
      <c r="B68" s="154" t="s">
        <v>2542</v>
      </c>
      <c r="C68" s="178">
        <v>17443</v>
      </c>
      <c r="D68" s="178">
        <v>17443</v>
      </c>
      <c r="E68" s="178">
        <f t="shared" ref="E68" si="40">C68</f>
        <v>17443</v>
      </c>
      <c r="F68" s="178">
        <v>0</v>
      </c>
      <c r="G68" s="201" t="s">
        <v>2543</v>
      </c>
      <c r="H68" s="154" t="s">
        <v>2542</v>
      </c>
      <c r="I68" s="320">
        <v>0</v>
      </c>
      <c r="J68" s="483">
        <v>0</v>
      </c>
      <c r="K68" s="206">
        <f>I68</f>
        <v>0</v>
      </c>
      <c r="L68" s="214">
        <v>0</v>
      </c>
      <c r="M68" s="15"/>
    </row>
    <row r="69" spans="1:13" ht="15" customHeight="1">
      <c r="A69" s="156" t="s">
        <v>2544</v>
      </c>
      <c r="B69" s="154" t="s">
        <v>2545</v>
      </c>
      <c r="C69" s="178">
        <v>0</v>
      </c>
      <c r="D69" s="178">
        <v>0</v>
      </c>
      <c r="E69" s="178">
        <v>0</v>
      </c>
      <c r="F69" s="178">
        <v>0</v>
      </c>
      <c r="G69" s="156" t="s">
        <v>2546</v>
      </c>
      <c r="H69" s="153" t="s">
        <v>2545</v>
      </c>
      <c r="I69" s="320">
        <v>0</v>
      </c>
      <c r="J69" s="483">
        <v>0</v>
      </c>
      <c r="K69" s="214">
        <v>0</v>
      </c>
      <c r="L69" s="214">
        <v>0</v>
      </c>
      <c r="M69" s="15"/>
    </row>
    <row r="70" spans="1:13" ht="15">
      <c r="A70" s="516"/>
      <c r="B70" s="517" t="s">
        <v>1466</v>
      </c>
      <c r="C70" s="514">
        <f>SUM(C68:C69)</f>
        <v>17443</v>
      </c>
      <c r="D70" s="514">
        <f t="shared" ref="D70:F70" si="41">SUM(D68:D69)</f>
        <v>17443</v>
      </c>
      <c r="E70" s="514">
        <f t="shared" si="41"/>
        <v>17443</v>
      </c>
      <c r="F70" s="514">
        <f t="shared" si="41"/>
        <v>0</v>
      </c>
      <c r="G70" s="515"/>
      <c r="H70" s="515" t="s">
        <v>1466</v>
      </c>
      <c r="I70" s="514">
        <f t="shared" ref="I70:L70" si="42">SUM(I68:I69)</f>
        <v>0</v>
      </c>
      <c r="J70" s="514">
        <f t="shared" si="42"/>
        <v>0</v>
      </c>
      <c r="K70" s="514">
        <f t="shared" si="42"/>
        <v>0</v>
      </c>
      <c r="L70" s="514">
        <f t="shared" si="42"/>
        <v>0</v>
      </c>
      <c r="M70" s="15"/>
    </row>
    <row r="71" spans="1:13" ht="15">
      <c r="A71" s="156" t="s">
        <v>2735</v>
      </c>
      <c r="B71" s="154" t="s">
        <v>2687</v>
      </c>
      <c r="C71" s="178"/>
      <c r="D71" s="178"/>
      <c r="E71" s="178"/>
      <c r="F71" s="178"/>
      <c r="G71" s="156" t="s">
        <v>2690</v>
      </c>
      <c r="H71" s="154" t="s">
        <v>2687</v>
      </c>
      <c r="I71" s="320"/>
      <c r="J71" s="483"/>
      <c r="K71" s="206"/>
      <c r="L71" s="214"/>
      <c r="M71" s="15"/>
    </row>
    <row r="72" spans="1:13" ht="15">
      <c r="A72" s="156" t="s">
        <v>2726</v>
      </c>
      <c r="B72" s="154" t="s">
        <v>2687</v>
      </c>
      <c r="C72" s="178">
        <v>700000</v>
      </c>
      <c r="D72" s="178"/>
      <c r="E72" s="178">
        <f t="shared" ref="E72:E75" si="43">C72</f>
        <v>700000</v>
      </c>
      <c r="F72" s="178">
        <v>0</v>
      </c>
      <c r="G72" s="156" t="s">
        <v>2727</v>
      </c>
      <c r="H72" s="154" t="s">
        <v>2687</v>
      </c>
      <c r="I72" s="320">
        <v>700000</v>
      </c>
      <c r="J72" s="483">
        <v>379009</v>
      </c>
      <c r="K72" s="206">
        <f t="shared" ref="K72:K75" si="44">I72</f>
        <v>700000</v>
      </c>
      <c r="L72" s="214">
        <f t="shared" ref="L72:L75" si="45">F72</f>
        <v>0</v>
      </c>
      <c r="M72" s="15"/>
    </row>
    <row r="73" spans="1:13" ht="15">
      <c r="A73" s="156" t="s">
        <v>2728</v>
      </c>
      <c r="B73" s="154" t="s">
        <v>2729</v>
      </c>
      <c r="C73" s="178">
        <v>80000</v>
      </c>
      <c r="D73" s="178">
        <v>80000</v>
      </c>
      <c r="E73" s="178">
        <f t="shared" si="43"/>
        <v>80000</v>
      </c>
      <c r="F73" s="178">
        <v>0</v>
      </c>
      <c r="G73" s="156" t="s">
        <v>2730</v>
      </c>
      <c r="H73" s="154" t="s">
        <v>2729</v>
      </c>
      <c r="I73" s="320">
        <v>80000</v>
      </c>
      <c r="J73" s="483">
        <v>0</v>
      </c>
      <c r="K73" s="206">
        <f t="shared" si="44"/>
        <v>80000</v>
      </c>
      <c r="L73" s="214">
        <f t="shared" si="45"/>
        <v>0</v>
      </c>
      <c r="M73" s="15"/>
    </row>
    <row r="74" spans="1:13" ht="15">
      <c r="A74" s="156"/>
      <c r="B74" s="154" t="s">
        <v>2733</v>
      </c>
      <c r="C74" s="178">
        <v>0</v>
      </c>
      <c r="D74" s="178">
        <v>0</v>
      </c>
      <c r="E74" s="178">
        <f t="shared" si="43"/>
        <v>0</v>
      </c>
      <c r="F74" s="178">
        <v>0</v>
      </c>
      <c r="G74" s="156"/>
      <c r="H74" s="154" t="s">
        <v>2733</v>
      </c>
      <c r="I74" s="320">
        <v>0</v>
      </c>
      <c r="J74" s="483">
        <v>0</v>
      </c>
      <c r="K74" s="206">
        <f t="shared" si="44"/>
        <v>0</v>
      </c>
      <c r="L74" s="214">
        <f t="shared" si="45"/>
        <v>0</v>
      </c>
      <c r="M74" s="15"/>
    </row>
    <row r="75" spans="1:13" ht="15">
      <c r="A75" s="156" t="s">
        <v>2731</v>
      </c>
      <c r="B75" s="154" t="s">
        <v>2733</v>
      </c>
      <c r="C75" s="178">
        <v>1350000</v>
      </c>
      <c r="D75" s="178">
        <v>0</v>
      </c>
      <c r="E75" s="178">
        <f t="shared" si="43"/>
        <v>1350000</v>
      </c>
      <c r="F75" s="178">
        <v>1350000</v>
      </c>
      <c r="G75" s="156" t="s">
        <v>2732</v>
      </c>
      <c r="H75" s="154" t="s">
        <v>2733</v>
      </c>
      <c r="I75" s="320">
        <v>1350000</v>
      </c>
      <c r="J75" s="483">
        <v>26201</v>
      </c>
      <c r="K75" s="206">
        <f t="shared" si="44"/>
        <v>1350000</v>
      </c>
      <c r="L75" s="214">
        <f t="shared" si="45"/>
        <v>1350000</v>
      </c>
      <c r="M75" s="15"/>
    </row>
    <row r="76" spans="1:13" ht="15">
      <c r="A76" s="516"/>
      <c r="B76" s="505" t="s">
        <v>2734</v>
      </c>
      <c r="C76" s="506">
        <f>C14+C40+C46+C49+C52+C58+C62+C64+C66+C70+C72+C73+C75</f>
        <v>124187443</v>
      </c>
      <c r="D76" s="506">
        <f t="shared" ref="D76:E76" si="46">D14+D40+D46+D49+D52+D58+D62+D64+D66+D70+D72+D73+D75</f>
        <v>8769093</v>
      </c>
      <c r="E76" s="506">
        <f t="shared" si="46"/>
        <v>124087443</v>
      </c>
      <c r="F76" s="506">
        <f>F14+F40+F46+F49+F52+F58+F62+F64+F66+F70+F72+F73+F75</f>
        <v>67120000</v>
      </c>
      <c r="G76" s="515"/>
      <c r="H76" s="505" t="s">
        <v>2734</v>
      </c>
      <c r="I76" s="506">
        <f t="shared" ref="I76:L76" si="47">I14+I40+I46+I49+I52+I58+I62+I64+I66+I70+I72+I73+I75</f>
        <v>124170000</v>
      </c>
      <c r="J76" s="506">
        <f t="shared" si="47"/>
        <v>21750339</v>
      </c>
      <c r="K76" s="506">
        <f t="shared" si="47"/>
        <v>118070000</v>
      </c>
      <c r="L76" s="506">
        <f t="shared" si="47"/>
        <v>67120000</v>
      </c>
      <c r="M76" s="390">
        <f>L76-F76</f>
        <v>0</v>
      </c>
    </row>
    <row r="77" spans="1:13" ht="15">
      <c r="A77" s="352"/>
      <c r="B77" s="15"/>
      <c r="C77" s="15"/>
      <c r="D77" s="15"/>
      <c r="E77" s="15"/>
      <c r="F77" s="15"/>
      <c r="G77" s="848" t="s">
        <v>1626</v>
      </c>
      <c r="H77" s="848"/>
      <c r="I77" s="848"/>
      <c r="J77" s="848"/>
      <c r="K77" s="848"/>
      <c r="L77" s="848"/>
      <c r="M77" s="15"/>
    </row>
    <row r="78" spans="1:13" ht="15">
      <c r="A78" s="352"/>
      <c r="B78" s="15"/>
      <c r="C78" s="15"/>
      <c r="D78" s="15"/>
      <c r="E78" s="15"/>
      <c r="F78" s="15"/>
      <c r="G78" s="15"/>
      <c r="H78" s="15"/>
      <c r="I78" s="488"/>
      <c r="J78" s="487"/>
      <c r="K78" s="15"/>
      <c r="L78" s="15"/>
      <c r="M78" s="15"/>
    </row>
    <row r="79" spans="1:13" ht="15">
      <c r="A79" s="352"/>
      <c r="B79" s="15"/>
      <c r="C79" s="390"/>
      <c r="D79" s="390"/>
      <c r="E79" s="390"/>
      <c r="F79" s="390"/>
      <c r="G79" s="352"/>
      <c r="H79" s="352"/>
      <c r="I79" s="391"/>
      <c r="J79" s="391"/>
      <c r="K79" s="391"/>
      <c r="L79" s="391"/>
      <c r="M79" s="15"/>
    </row>
    <row r="80" spans="1:13" ht="15">
      <c r="B80" s="7"/>
      <c r="C80" s="575"/>
      <c r="D80" s="575"/>
      <c r="E80" s="575"/>
      <c r="F80" s="575"/>
      <c r="G80" s="95"/>
      <c r="I80" s="575"/>
      <c r="J80" s="575"/>
      <c r="K80" s="575"/>
      <c r="L80" s="575"/>
    </row>
    <row r="81" spans="2:12" ht="15">
      <c r="B81" s="7"/>
      <c r="C81" s="7"/>
      <c r="D81" s="7"/>
      <c r="E81" s="7"/>
      <c r="F81" s="7"/>
      <c r="G81" s="95"/>
      <c r="L81" s="7"/>
    </row>
    <row r="82" spans="2:12" ht="15">
      <c r="B82" s="7"/>
      <c r="C82" s="7"/>
      <c r="D82" s="7"/>
      <c r="E82" s="7"/>
      <c r="F82" s="7"/>
      <c r="G82" s="95"/>
      <c r="L82" s="7"/>
    </row>
    <row r="83" spans="2:12" ht="15">
      <c r="B83" s="7"/>
      <c r="C83" s="7"/>
      <c r="D83" s="7"/>
      <c r="E83" s="7"/>
      <c r="F83" s="7"/>
      <c r="G83" s="95"/>
      <c r="L83" s="7"/>
    </row>
    <row r="84" spans="2:12" ht="15">
      <c r="B84" s="7"/>
      <c r="C84" s="7"/>
      <c r="D84" s="7"/>
      <c r="E84" s="7"/>
      <c r="F84" s="7"/>
      <c r="G84" s="95"/>
      <c r="L84" s="7"/>
    </row>
    <row r="85" spans="2:12" ht="15">
      <c r="B85" s="7"/>
      <c r="C85" s="7"/>
      <c r="D85" s="7"/>
      <c r="E85" s="7"/>
      <c r="F85" s="7"/>
      <c r="G85" s="95"/>
      <c r="L85" s="7"/>
    </row>
    <row r="86" spans="2:12" ht="15">
      <c r="B86" s="7"/>
      <c r="C86" s="7"/>
      <c r="D86" s="7"/>
      <c r="E86" s="7"/>
      <c r="F86" s="7"/>
      <c r="G86" s="95"/>
      <c r="L86" s="7"/>
    </row>
    <row r="87" spans="2:12" ht="15">
      <c r="B87" s="7"/>
      <c r="C87" s="7"/>
      <c r="D87" s="7"/>
      <c r="E87" s="7"/>
      <c r="F87" s="7"/>
      <c r="G87" s="95"/>
      <c r="L87" s="7"/>
    </row>
    <row r="88" spans="2:12" ht="15">
      <c r="B88" s="7"/>
      <c r="C88" s="7"/>
      <c r="D88" s="7"/>
      <c r="E88" s="7"/>
      <c r="F88" s="7"/>
      <c r="G88" s="95"/>
      <c r="L88" s="7"/>
    </row>
    <row r="89" spans="2:12" ht="15">
      <c r="B89" s="7"/>
      <c r="C89" s="7"/>
      <c r="D89" s="7"/>
      <c r="E89" s="7"/>
      <c r="F89" s="7"/>
      <c r="G89" s="95"/>
      <c r="L89" s="7"/>
    </row>
    <row r="90" spans="2:12" ht="15">
      <c r="B90" s="7"/>
      <c r="C90" s="7"/>
      <c r="D90" s="7"/>
      <c r="E90" s="7"/>
      <c r="F90" s="7"/>
      <c r="G90" s="95"/>
      <c r="L90" s="7"/>
    </row>
    <row r="91" spans="2:12" ht="15">
      <c r="B91" s="7"/>
      <c r="C91" s="7"/>
      <c r="D91" s="7"/>
      <c r="E91" s="7"/>
      <c r="F91" s="7"/>
      <c r="G91" s="95"/>
      <c r="L91" s="7"/>
    </row>
    <row r="92" spans="2:12" ht="15">
      <c r="B92" s="7"/>
      <c r="C92" s="7"/>
      <c r="D92" s="7"/>
      <c r="E92" s="7"/>
      <c r="F92" s="7"/>
      <c r="G92" s="95"/>
      <c r="L92" s="7"/>
    </row>
    <row r="93" spans="2:12" ht="15">
      <c r="B93" s="7"/>
      <c r="C93" s="7"/>
      <c r="D93" s="7"/>
      <c r="E93" s="7"/>
      <c r="F93" s="7"/>
      <c r="G93" s="95"/>
      <c r="L93" s="7"/>
    </row>
    <row r="94" spans="2:12" ht="15">
      <c r="B94" s="7"/>
      <c r="C94" s="7"/>
      <c r="D94" s="7"/>
      <c r="E94" s="7"/>
      <c r="F94" s="7"/>
      <c r="G94" s="95"/>
      <c r="L94" s="7"/>
    </row>
    <row r="95" spans="2:12" ht="15">
      <c r="B95" s="7"/>
      <c r="C95" s="7"/>
      <c r="D95" s="7"/>
      <c r="E95" s="7"/>
      <c r="F95" s="7"/>
      <c r="G95" s="95"/>
      <c r="L95" s="7"/>
    </row>
    <row r="96" spans="2:12" ht="15">
      <c r="B96" s="7"/>
      <c r="C96" s="7"/>
      <c r="D96" s="7"/>
      <c r="E96" s="7"/>
      <c r="F96" s="14"/>
      <c r="G96" s="95"/>
      <c r="L96" s="7"/>
    </row>
    <row r="97" spans="1:12" ht="15">
      <c r="B97" s="7"/>
      <c r="C97" s="7"/>
      <c r="D97" s="7"/>
      <c r="E97" s="7"/>
      <c r="F97" s="14"/>
      <c r="G97" s="95"/>
      <c r="L97" s="7"/>
    </row>
    <row r="98" spans="1:12" ht="15">
      <c r="B98" s="7"/>
      <c r="C98" s="7"/>
      <c r="D98" s="7"/>
      <c r="E98" s="7"/>
      <c r="F98" s="14"/>
      <c r="G98" s="95"/>
      <c r="L98" s="7"/>
    </row>
    <row r="99" spans="1:12" ht="15">
      <c r="A99" s="23"/>
      <c r="B99" s="7"/>
      <c r="C99" s="7"/>
      <c r="D99" s="7"/>
      <c r="E99" s="13"/>
      <c r="F99" s="14"/>
      <c r="G99" s="95"/>
      <c r="L99" s="7"/>
    </row>
    <row r="100" spans="1:12" ht="15">
      <c r="A100" s="23"/>
      <c r="B100" s="7"/>
      <c r="C100" s="7"/>
      <c r="D100" s="7"/>
      <c r="E100" s="13"/>
      <c r="F100" s="14"/>
      <c r="G100" s="95"/>
      <c r="L100" s="7"/>
    </row>
    <row r="101" spans="1:12" ht="15">
      <c r="A101" s="23"/>
      <c r="B101" s="7"/>
      <c r="C101" s="7"/>
      <c r="D101" s="7"/>
      <c r="E101" s="13"/>
      <c r="F101" s="14"/>
      <c r="G101" s="95"/>
      <c r="L101" s="7"/>
    </row>
    <row r="102" spans="1:12" ht="15">
      <c r="A102" s="23"/>
      <c r="B102" s="7"/>
      <c r="C102" s="7"/>
      <c r="D102" s="7"/>
      <c r="E102" s="13"/>
      <c r="F102" s="14"/>
      <c r="G102" s="95"/>
      <c r="L102" s="7"/>
    </row>
    <row r="103" spans="1:12" ht="15">
      <c r="A103" s="23"/>
      <c r="B103" s="7"/>
      <c r="C103" s="7"/>
      <c r="D103" s="7"/>
      <c r="E103" s="13"/>
      <c r="F103" s="14"/>
      <c r="G103" s="95"/>
      <c r="L103" s="7"/>
    </row>
    <row r="104" spans="1:12" ht="15">
      <c r="A104" s="23"/>
      <c r="B104" s="7"/>
      <c r="C104" s="7"/>
      <c r="D104" s="7"/>
      <c r="E104" s="13"/>
      <c r="F104" s="14"/>
      <c r="G104" s="95"/>
      <c r="L104" s="7"/>
    </row>
    <row r="105" spans="1:12" ht="15">
      <c r="A105" s="23"/>
      <c r="B105" s="7"/>
      <c r="C105" s="7"/>
      <c r="D105" s="7"/>
      <c r="E105" s="13"/>
      <c r="F105" s="14"/>
      <c r="G105" s="95"/>
      <c r="L105" s="7"/>
    </row>
    <row r="106" spans="1:12" ht="15">
      <c r="A106" s="23"/>
      <c r="B106" s="7"/>
      <c r="C106" s="7"/>
      <c r="D106" s="7"/>
      <c r="E106" s="13"/>
      <c r="F106" s="14"/>
      <c r="G106" s="95"/>
      <c r="L106" s="7"/>
    </row>
    <row r="107" spans="1:12" ht="15">
      <c r="A107" s="23"/>
      <c r="B107" s="7"/>
      <c r="C107" s="7"/>
      <c r="D107" s="7"/>
      <c r="E107" s="13"/>
      <c r="F107" s="14"/>
      <c r="G107" s="95"/>
      <c r="L107" s="7"/>
    </row>
    <row r="108" spans="1:12" ht="15">
      <c r="A108" s="23"/>
      <c r="B108" s="7"/>
      <c r="C108" s="7"/>
      <c r="D108" s="7"/>
      <c r="E108" s="13"/>
      <c r="F108" s="14"/>
      <c r="G108" s="95"/>
      <c r="L108" s="7"/>
    </row>
    <row r="109" spans="1:12" ht="15">
      <c r="A109" s="23"/>
      <c r="B109" s="7"/>
      <c r="C109" s="7"/>
      <c r="D109" s="7"/>
      <c r="E109" s="13"/>
      <c r="F109" s="14"/>
      <c r="G109" s="95"/>
      <c r="L109" s="7"/>
    </row>
    <row r="110" spans="1:12" ht="15">
      <c r="A110" s="23"/>
      <c r="B110" s="7"/>
      <c r="C110" s="7"/>
      <c r="D110" s="7"/>
      <c r="E110" s="13"/>
      <c r="F110" s="14"/>
      <c r="G110" s="95"/>
      <c r="L110" s="7"/>
    </row>
    <row r="111" spans="1:12" ht="15">
      <c r="A111" s="23"/>
      <c r="B111" s="7"/>
      <c r="C111" s="7"/>
      <c r="D111" s="7"/>
      <c r="E111" s="13"/>
      <c r="F111" s="14"/>
      <c r="G111" s="95"/>
      <c r="L111" s="7"/>
    </row>
    <row r="112" spans="1:12" ht="15">
      <c r="A112" s="23"/>
      <c r="B112" s="7"/>
      <c r="C112" s="7"/>
      <c r="D112" s="7"/>
      <c r="E112" s="13"/>
      <c r="F112" s="14"/>
      <c r="G112" s="95"/>
      <c r="L112" s="7"/>
    </row>
    <row r="113" spans="1:12" ht="15">
      <c r="A113" s="23"/>
      <c r="B113" s="7"/>
      <c r="C113" s="7"/>
      <c r="D113" s="7"/>
      <c r="E113" s="13"/>
      <c r="F113" s="14"/>
      <c r="G113" s="95"/>
      <c r="L113" s="7"/>
    </row>
    <row r="114" spans="1:12" ht="15">
      <c r="A114" s="23"/>
      <c r="B114" s="7"/>
      <c r="C114" s="7"/>
      <c r="D114" s="7"/>
      <c r="E114" s="13"/>
      <c r="F114" s="14"/>
      <c r="G114" s="95"/>
      <c r="L114" s="7"/>
    </row>
    <row r="115" spans="1:12" ht="15">
      <c r="A115" s="23"/>
      <c r="B115" s="7"/>
      <c r="C115" s="7"/>
      <c r="D115" s="7"/>
      <c r="E115" s="13"/>
      <c r="F115" s="14"/>
      <c r="G115" s="95"/>
      <c r="L115" s="7"/>
    </row>
    <row r="116" spans="1:12" ht="15">
      <c r="A116" s="23"/>
      <c r="B116" s="7"/>
      <c r="C116" s="7"/>
      <c r="D116" s="7"/>
      <c r="E116" s="13"/>
      <c r="F116" s="14"/>
      <c r="G116" s="95"/>
      <c r="L116" s="7"/>
    </row>
    <row r="117" spans="1:12" ht="15">
      <c r="A117" s="23"/>
      <c r="B117" s="7"/>
      <c r="C117" s="7"/>
      <c r="D117" s="7"/>
      <c r="E117" s="13"/>
      <c r="F117" s="14"/>
      <c r="G117" s="95"/>
      <c r="L117" s="7"/>
    </row>
    <row r="118" spans="1:12" ht="15">
      <c r="A118" s="23"/>
      <c r="B118" s="7"/>
      <c r="C118" s="7"/>
      <c r="D118" s="7"/>
      <c r="E118" s="13"/>
      <c r="F118" s="14"/>
      <c r="G118" s="95"/>
      <c r="L118" s="7"/>
    </row>
    <row r="119" spans="1:12" ht="15">
      <c r="A119" s="23"/>
      <c r="B119" s="7"/>
      <c r="C119" s="7"/>
      <c r="D119" s="7"/>
      <c r="E119" s="13"/>
      <c r="F119" s="14"/>
      <c r="G119" s="95"/>
      <c r="L119" s="7"/>
    </row>
    <row r="120" spans="1:12" ht="15">
      <c r="A120" s="23"/>
      <c r="B120" s="7"/>
      <c r="C120" s="7"/>
      <c r="D120" s="7"/>
      <c r="E120" s="13"/>
      <c r="F120" s="14"/>
      <c r="G120" s="95"/>
      <c r="L120" s="7"/>
    </row>
    <row r="121" spans="1:12" ht="15">
      <c r="A121" s="23"/>
      <c r="B121" s="7"/>
      <c r="C121" s="7"/>
      <c r="D121" s="7"/>
      <c r="E121" s="13"/>
      <c r="F121" s="14"/>
      <c r="G121" s="95"/>
      <c r="L121" s="7"/>
    </row>
    <row r="122" spans="1:12" ht="15">
      <c r="A122" s="23"/>
      <c r="B122" s="7"/>
      <c r="C122" s="7"/>
      <c r="D122" s="7"/>
      <c r="E122" s="13"/>
      <c r="F122" s="14"/>
      <c r="G122" s="95"/>
      <c r="L122" s="7"/>
    </row>
    <row r="123" spans="1:12" ht="15">
      <c r="A123" s="23"/>
      <c r="B123" s="7"/>
      <c r="C123" s="7"/>
      <c r="D123" s="7"/>
      <c r="E123" s="13"/>
      <c r="F123" s="14"/>
      <c r="G123" s="95"/>
      <c r="L123" s="7"/>
    </row>
    <row r="124" spans="1:12" ht="15">
      <c r="A124" s="23"/>
      <c r="B124" s="7"/>
      <c r="C124" s="7"/>
      <c r="D124" s="7"/>
      <c r="E124" s="13"/>
      <c r="F124" s="14"/>
      <c r="G124" s="95"/>
      <c r="L124" s="7"/>
    </row>
    <row r="125" spans="1:12" ht="15">
      <c r="A125" s="23"/>
      <c r="B125" s="7"/>
      <c r="C125" s="7"/>
      <c r="D125" s="7"/>
      <c r="E125" s="13"/>
      <c r="F125" s="14"/>
      <c r="G125" s="95"/>
      <c r="L125" s="7"/>
    </row>
    <row r="126" spans="1:12" ht="15">
      <c r="A126" s="23"/>
      <c r="B126" s="7"/>
      <c r="C126" s="7"/>
      <c r="D126" s="7"/>
      <c r="E126" s="13"/>
      <c r="F126" s="14"/>
      <c r="G126" s="95"/>
      <c r="L126" s="7"/>
    </row>
    <row r="127" spans="1:12" ht="15">
      <c r="A127" s="23"/>
      <c r="B127" s="7"/>
      <c r="C127" s="7"/>
      <c r="D127" s="7"/>
      <c r="E127" s="13"/>
      <c r="F127" s="14"/>
      <c r="G127" s="95"/>
      <c r="L127" s="7"/>
    </row>
    <row r="128" spans="1:12" ht="15">
      <c r="A128" s="23"/>
      <c r="B128" s="7"/>
      <c r="C128" s="7"/>
      <c r="D128" s="7"/>
      <c r="E128" s="13"/>
      <c r="F128" s="14"/>
      <c r="G128" s="95"/>
      <c r="L128" s="7"/>
    </row>
    <row r="129" spans="1:12" ht="15">
      <c r="A129" s="23"/>
      <c r="B129" s="7"/>
      <c r="C129" s="7"/>
      <c r="D129" s="7"/>
      <c r="E129" s="13"/>
      <c r="F129" s="14"/>
      <c r="G129" s="95"/>
      <c r="L129" s="7"/>
    </row>
    <row r="130" spans="1:12" ht="15">
      <c r="A130" s="23"/>
      <c r="B130" s="7"/>
      <c r="C130" s="7"/>
      <c r="D130" s="7"/>
      <c r="E130" s="13"/>
      <c r="F130" s="14"/>
      <c r="G130" s="95"/>
      <c r="L130" s="7"/>
    </row>
    <row r="131" spans="1:12" ht="15">
      <c r="A131" s="23"/>
      <c r="B131" s="7"/>
      <c r="C131" s="7"/>
      <c r="D131" s="7"/>
      <c r="E131" s="13"/>
      <c r="F131" s="14"/>
      <c r="G131" s="95"/>
      <c r="L131" s="7"/>
    </row>
    <row r="132" spans="1:12" ht="15">
      <c r="A132" s="23"/>
      <c r="B132" s="7"/>
      <c r="C132" s="7"/>
      <c r="D132" s="7"/>
      <c r="E132" s="13"/>
      <c r="F132" s="14"/>
      <c r="G132" s="95"/>
      <c r="L132" s="7"/>
    </row>
    <row r="133" spans="1:12" ht="15">
      <c r="A133" s="23"/>
      <c r="B133" s="7"/>
      <c r="C133" s="7"/>
      <c r="D133" s="7"/>
      <c r="E133" s="13"/>
      <c r="F133" s="14"/>
      <c r="G133" s="95"/>
      <c r="L133" s="7"/>
    </row>
    <row r="134" spans="1:12" ht="15">
      <c r="A134" s="23"/>
      <c r="B134" s="7"/>
      <c r="C134" s="7"/>
      <c r="D134" s="7"/>
      <c r="E134" s="13"/>
      <c r="F134" s="14"/>
      <c r="G134" s="95"/>
      <c r="L134" s="7"/>
    </row>
    <row r="135" spans="1:12" ht="15">
      <c r="A135" s="23"/>
      <c r="B135" s="7"/>
      <c r="C135" s="7"/>
      <c r="D135" s="7"/>
      <c r="E135" s="13"/>
      <c r="F135" s="14"/>
      <c r="G135" s="95"/>
      <c r="L135" s="7"/>
    </row>
    <row r="136" spans="1:12" ht="15">
      <c r="A136" s="23"/>
      <c r="B136" s="7"/>
      <c r="C136" s="7"/>
      <c r="D136" s="7"/>
      <c r="E136" s="13"/>
      <c r="F136" s="14"/>
      <c r="G136" s="95"/>
      <c r="L136" s="7"/>
    </row>
    <row r="137" spans="1:12" ht="15">
      <c r="A137" s="23"/>
      <c r="B137" s="7"/>
      <c r="C137" s="7"/>
      <c r="D137" s="7"/>
      <c r="E137" s="13"/>
      <c r="F137" s="14"/>
      <c r="G137" s="95"/>
      <c r="L137" s="7"/>
    </row>
    <row r="138" spans="1:12" ht="15">
      <c r="A138" s="23"/>
      <c r="B138" s="7"/>
      <c r="C138" s="7"/>
      <c r="D138" s="7"/>
      <c r="E138" s="13"/>
      <c r="F138" s="14"/>
      <c r="G138" s="95"/>
      <c r="L138" s="7"/>
    </row>
    <row r="139" spans="1:12" ht="15">
      <c r="A139" s="23"/>
      <c r="B139" s="7"/>
      <c r="C139" s="7"/>
      <c r="D139" s="7"/>
      <c r="E139" s="13"/>
      <c r="F139" s="14"/>
      <c r="G139" s="95"/>
      <c r="L139" s="7"/>
    </row>
    <row r="140" spans="1:12" ht="15">
      <c r="A140" s="23"/>
      <c r="B140" s="7"/>
      <c r="C140" s="7"/>
      <c r="D140" s="7"/>
      <c r="E140" s="13"/>
      <c r="F140" s="14"/>
      <c r="G140" s="95"/>
      <c r="L140" s="7"/>
    </row>
    <row r="141" spans="1:12" ht="15">
      <c r="A141" s="23"/>
      <c r="B141" s="7"/>
      <c r="C141" s="7"/>
      <c r="D141" s="7"/>
      <c r="E141" s="13"/>
      <c r="F141" s="14"/>
      <c r="G141" s="95"/>
      <c r="L141" s="7"/>
    </row>
    <row r="142" spans="1:12" ht="15">
      <c r="A142" s="23"/>
      <c r="B142" s="7"/>
      <c r="C142" s="7"/>
      <c r="D142" s="7"/>
      <c r="E142" s="13"/>
      <c r="F142" s="14"/>
      <c r="G142" s="95"/>
      <c r="L142" s="7"/>
    </row>
    <row r="143" spans="1:12" ht="15">
      <c r="A143" s="23"/>
      <c r="B143" s="7"/>
      <c r="C143" s="7"/>
      <c r="D143" s="7"/>
      <c r="E143" s="13"/>
      <c r="F143" s="14"/>
      <c r="G143" s="95"/>
      <c r="L143" s="7"/>
    </row>
    <row r="144" spans="1:12" ht="15">
      <c r="A144" s="23"/>
      <c r="B144" s="7"/>
      <c r="C144" s="7"/>
      <c r="D144" s="7"/>
      <c r="E144" s="13"/>
      <c r="F144" s="14"/>
      <c r="G144" s="95"/>
      <c r="L144" s="7"/>
    </row>
    <row r="145" spans="1:12" ht="15">
      <c r="A145" s="23"/>
      <c r="B145" s="7"/>
      <c r="C145" s="7"/>
      <c r="D145" s="7"/>
      <c r="E145" s="13"/>
      <c r="F145" s="14"/>
      <c r="G145" s="95"/>
      <c r="L145" s="7"/>
    </row>
    <row r="146" spans="1:12" ht="15">
      <c r="A146" s="23"/>
      <c r="B146" s="7"/>
      <c r="C146" s="7"/>
      <c r="D146" s="7"/>
      <c r="E146" s="13"/>
      <c r="F146" s="14"/>
      <c r="G146" s="95"/>
      <c r="L146" s="7"/>
    </row>
    <row r="147" spans="1:12" ht="15">
      <c r="A147" s="23"/>
      <c r="B147" s="7"/>
      <c r="C147" s="7"/>
      <c r="D147" s="7"/>
      <c r="E147" s="13"/>
      <c r="F147" s="14"/>
      <c r="G147" s="95"/>
      <c r="L147" s="7"/>
    </row>
    <row r="148" spans="1:12" ht="15">
      <c r="A148" s="23"/>
      <c r="B148" s="7"/>
      <c r="C148" s="7"/>
      <c r="D148" s="7"/>
      <c r="E148" s="13"/>
      <c r="F148" s="14"/>
      <c r="G148" s="95"/>
      <c r="L148" s="7"/>
    </row>
    <row r="149" spans="1:12" ht="15">
      <c r="A149" s="23"/>
      <c r="B149" s="7"/>
      <c r="C149" s="7"/>
      <c r="D149" s="7"/>
      <c r="E149" s="13"/>
      <c r="F149" s="14"/>
      <c r="G149" s="95"/>
      <c r="L149" s="7"/>
    </row>
    <row r="150" spans="1:12" ht="15">
      <c r="A150" s="23"/>
      <c r="B150" s="7"/>
      <c r="C150" s="7"/>
      <c r="D150" s="7"/>
      <c r="E150" s="13"/>
      <c r="F150" s="14"/>
      <c r="G150" s="95"/>
      <c r="L150" s="7"/>
    </row>
    <row r="151" spans="1:12" ht="15">
      <c r="A151" s="23"/>
      <c r="B151" s="7"/>
      <c r="C151" s="7"/>
      <c r="D151" s="7"/>
      <c r="E151" s="13"/>
      <c r="F151" s="14"/>
      <c r="G151" s="95"/>
      <c r="L151" s="7"/>
    </row>
    <row r="152" spans="1:12" ht="15">
      <c r="A152" s="23"/>
      <c r="B152" s="7"/>
      <c r="C152" s="7"/>
      <c r="D152" s="7"/>
      <c r="E152" s="13"/>
      <c r="F152" s="14"/>
      <c r="G152" s="95"/>
      <c r="L152" s="7"/>
    </row>
    <row r="153" spans="1:12" ht="15">
      <c r="A153" s="23"/>
      <c r="B153" s="7"/>
      <c r="C153" s="7"/>
      <c r="D153" s="7"/>
      <c r="E153" s="13"/>
      <c r="F153" s="14"/>
      <c r="G153" s="95"/>
      <c r="L153" s="7"/>
    </row>
    <row r="154" spans="1:12" ht="15">
      <c r="A154" s="23"/>
      <c r="B154" s="7"/>
      <c r="C154" s="7"/>
      <c r="D154" s="7"/>
      <c r="E154" s="13"/>
      <c r="F154" s="14"/>
      <c r="G154" s="95"/>
      <c r="L154" s="7"/>
    </row>
    <row r="155" spans="1:12" ht="15">
      <c r="A155" s="23"/>
      <c r="B155" s="7"/>
      <c r="C155" s="7"/>
      <c r="D155" s="7"/>
      <c r="E155" s="13"/>
      <c r="F155" s="14"/>
      <c r="G155" s="95"/>
      <c r="L155" s="7"/>
    </row>
    <row r="156" spans="1:12" ht="15">
      <c r="A156" s="23"/>
      <c r="B156" s="7"/>
      <c r="C156" s="7"/>
      <c r="D156" s="7"/>
      <c r="E156" s="13"/>
      <c r="F156" s="14"/>
      <c r="G156" s="95"/>
      <c r="L156" s="7"/>
    </row>
    <row r="157" spans="1:12" ht="15">
      <c r="A157" s="23"/>
      <c r="B157" s="7"/>
      <c r="C157" s="7"/>
      <c r="D157" s="7"/>
      <c r="E157" s="13"/>
      <c r="F157" s="14"/>
      <c r="G157" s="95"/>
      <c r="L157" s="7"/>
    </row>
    <row r="158" spans="1:12" ht="15">
      <c r="A158" s="23"/>
      <c r="B158" s="7"/>
      <c r="C158" s="7"/>
      <c r="D158" s="7"/>
      <c r="E158" s="13"/>
      <c r="F158" s="14"/>
      <c r="G158" s="95"/>
      <c r="L158" s="7"/>
    </row>
    <row r="159" spans="1:12" ht="15">
      <c r="A159" s="23"/>
      <c r="B159" s="7"/>
      <c r="C159" s="7"/>
      <c r="D159" s="7"/>
      <c r="E159" s="13"/>
      <c r="F159" s="14"/>
      <c r="G159" s="95"/>
      <c r="L159" s="7"/>
    </row>
    <row r="160" spans="1:12" ht="15">
      <c r="A160" s="23"/>
      <c r="B160" s="7"/>
      <c r="C160" s="7"/>
      <c r="D160" s="7"/>
      <c r="E160" s="13"/>
      <c r="F160" s="14"/>
      <c r="G160" s="95"/>
      <c r="L160" s="7"/>
    </row>
    <row r="161" spans="1:12" ht="15">
      <c r="A161" s="23"/>
      <c r="B161" s="7"/>
      <c r="C161" s="7"/>
      <c r="D161" s="7"/>
      <c r="E161" s="13"/>
      <c r="F161" s="14"/>
      <c r="G161" s="95"/>
      <c r="L161" s="7"/>
    </row>
    <row r="162" spans="1:12" ht="15">
      <c r="A162" s="23"/>
      <c r="B162" s="7"/>
      <c r="C162" s="7"/>
      <c r="D162" s="7"/>
      <c r="E162" s="13"/>
      <c r="F162" s="14"/>
      <c r="G162" s="95"/>
      <c r="L162" s="7"/>
    </row>
    <row r="163" spans="1:12" ht="15">
      <c r="A163" s="23"/>
      <c r="B163" s="7"/>
      <c r="C163" s="7"/>
      <c r="D163" s="7"/>
      <c r="E163" s="13"/>
      <c r="F163" s="14"/>
      <c r="G163" s="95"/>
      <c r="L163" s="7"/>
    </row>
    <row r="164" spans="1:12" ht="15">
      <c r="A164" s="23"/>
      <c r="B164" s="7"/>
      <c r="C164" s="7"/>
      <c r="D164" s="7"/>
      <c r="E164" s="13"/>
      <c r="F164" s="14"/>
      <c r="G164" s="95"/>
      <c r="L164" s="7"/>
    </row>
    <row r="165" spans="1:12" ht="15">
      <c r="A165" s="23"/>
      <c r="B165" s="7"/>
      <c r="C165" s="7"/>
      <c r="D165" s="7"/>
      <c r="E165" s="13"/>
      <c r="F165" s="14"/>
      <c r="G165" s="95"/>
      <c r="L165" s="7"/>
    </row>
    <row r="166" spans="1:12" ht="15">
      <c r="A166" s="23"/>
      <c r="B166" s="7"/>
      <c r="C166" s="7"/>
      <c r="D166" s="7"/>
      <c r="E166" s="13"/>
      <c r="F166" s="14"/>
      <c r="G166" s="95"/>
      <c r="L166" s="7"/>
    </row>
    <row r="167" spans="1:12" ht="15">
      <c r="A167" s="23"/>
      <c r="B167" s="7"/>
      <c r="C167" s="7"/>
      <c r="D167" s="7"/>
      <c r="E167" s="13"/>
      <c r="F167" s="14"/>
      <c r="G167" s="95"/>
      <c r="L167" s="7"/>
    </row>
    <row r="168" spans="1:12" ht="15">
      <c r="A168" s="23"/>
      <c r="B168" s="7"/>
      <c r="C168" s="7"/>
      <c r="D168" s="7"/>
      <c r="E168" s="13"/>
      <c r="F168" s="14"/>
      <c r="G168" s="95"/>
      <c r="L168" s="7"/>
    </row>
    <row r="169" spans="1:12" ht="15">
      <c r="A169" s="23"/>
      <c r="B169" s="7"/>
      <c r="C169" s="7"/>
      <c r="D169" s="7"/>
      <c r="E169" s="13"/>
      <c r="F169" s="14"/>
      <c r="G169" s="95"/>
      <c r="L169" s="7"/>
    </row>
    <row r="170" spans="1:12" ht="15">
      <c r="A170" s="23"/>
      <c r="B170" s="7"/>
      <c r="C170" s="7"/>
      <c r="D170" s="7"/>
      <c r="E170" s="13"/>
      <c r="F170" s="14"/>
      <c r="G170" s="95"/>
      <c r="L170" s="7"/>
    </row>
    <row r="171" spans="1:12" ht="15">
      <c r="A171" s="23"/>
      <c r="B171" s="7"/>
      <c r="C171" s="7"/>
      <c r="D171" s="7"/>
      <c r="E171" s="13"/>
      <c r="F171" s="14"/>
      <c r="G171" s="95"/>
      <c r="L171" s="7"/>
    </row>
    <row r="172" spans="1:12" ht="15">
      <c r="A172" s="23"/>
      <c r="B172" s="7"/>
      <c r="C172" s="7"/>
      <c r="D172" s="7"/>
      <c r="E172" s="13"/>
      <c r="F172" s="14"/>
      <c r="G172" s="95"/>
      <c r="L172" s="7"/>
    </row>
    <row r="173" spans="1:12" ht="15">
      <c r="A173" s="23"/>
      <c r="B173" s="7"/>
      <c r="C173" s="7"/>
      <c r="D173" s="7"/>
      <c r="E173" s="13"/>
      <c r="F173" s="14"/>
      <c r="G173" s="95"/>
      <c r="L173" s="7"/>
    </row>
    <row r="174" spans="1:12" ht="15">
      <c r="A174" s="23"/>
      <c r="B174" s="7"/>
      <c r="C174" s="7"/>
      <c r="D174" s="7"/>
      <c r="E174" s="13"/>
      <c r="F174" s="14"/>
      <c r="G174" s="95"/>
      <c r="L174" s="7"/>
    </row>
    <row r="175" spans="1:12" ht="15">
      <c r="A175" s="23"/>
      <c r="B175" s="7"/>
      <c r="C175" s="7"/>
      <c r="D175" s="7"/>
      <c r="E175" s="13"/>
      <c r="F175" s="14"/>
      <c r="G175" s="95"/>
      <c r="L175" s="7"/>
    </row>
    <row r="176" spans="1:12" ht="15">
      <c r="A176" s="23"/>
      <c r="B176" s="7"/>
      <c r="C176" s="7"/>
      <c r="D176" s="7"/>
      <c r="E176" s="13"/>
      <c r="F176" s="14"/>
      <c r="G176" s="95"/>
      <c r="L176" s="7"/>
    </row>
    <row r="177" spans="1:12" ht="15">
      <c r="A177" s="23"/>
      <c r="B177" s="7"/>
      <c r="C177" s="7"/>
      <c r="D177" s="7"/>
      <c r="E177" s="13"/>
      <c r="F177" s="14"/>
      <c r="G177" s="95"/>
      <c r="L177" s="7"/>
    </row>
    <row r="178" spans="1:12" ht="15">
      <c r="A178" s="23"/>
      <c r="B178" s="7"/>
      <c r="C178" s="7"/>
      <c r="D178" s="7"/>
      <c r="E178" s="13"/>
      <c r="F178" s="14"/>
      <c r="G178" s="95"/>
      <c r="L178" s="7"/>
    </row>
    <row r="179" spans="1:12" ht="15">
      <c r="A179" s="23"/>
      <c r="B179" s="7"/>
      <c r="C179" s="7"/>
      <c r="D179" s="7"/>
      <c r="E179" s="13"/>
      <c r="F179" s="14"/>
      <c r="G179" s="95"/>
      <c r="L179" s="7"/>
    </row>
    <row r="180" spans="1:12" ht="15">
      <c r="A180" s="23"/>
      <c r="B180" s="7"/>
      <c r="C180" s="7"/>
      <c r="D180" s="7"/>
      <c r="E180" s="13"/>
      <c r="F180" s="14"/>
      <c r="G180" s="95"/>
      <c r="L180" s="7"/>
    </row>
    <row r="181" spans="1:12" ht="15">
      <c r="A181" s="23"/>
      <c r="B181" s="7"/>
      <c r="C181" s="7"/>
      <c r="D181" s="7"/>
      <c r="E181" s="13"/>
      <c r="F181" s="14"/>
      <c r="G181" s="95"/>
      <c r="L181" s="7"/>
    </row>
    <row r="182" spans="1:12" ht="15">
      <c r="A182" s="23"/>
      <c r="B182" s="7"/>
      <c r="C182" s="7"/>
      <c r="D182" s="7"/>
      <c r="E182" s="13"/>
      <c r="F182" s="14"/>
      <c r="G182" s="95"/>
      <c r="L182" s="7"/>
    </row>
    <row r="183" spans="1:12" ht="15">
      <c r="A183" s="23"/>
      <c r="B183" s="7"/>
      <c r="C183" s="7"/>
      <c r="D183" s="7"/>
      <c r="E183" s="13"/>
      <c r="F183" s="14"/>
      <c r="G183" s="95"/>
      <c r="L183" s="7"/>
    </row>
    <row r="184" spans="1:12" ht="15">
      <c r="A184" s="23"/>
      <c r="B184" s="7"/>
      <c r="C184" s="7"/>
      <c r="D184" s="7"/>
      <c r="E184" s="13"/>
      <c r="F184" s="14"/>
      <c r="G184" s="95"/>
      <c r="L184" s="7"/>
    </row>
    <row r="185" spans="1:12" ht="15">
      <c r="A185" s="23"/>
      <c r="B185" s="7"/>
      <c r="C185" s="7"/>
      <c r="D185" s="7"/>
      <c r="E185" s="13"/>
      <c r="F185" s="14"/>
      <c r="G185" s="95"/>
      <c r="L185" s="7"/>
    </row>
    <row r="186" spans="1:12" ht="15">
      <c r="A186" s="23"/>
      <c r="B186" s="7"/>
      <c r="C186" s="7"/>
      <c r="D186" s="7"/>
      <c r="E186" s="13"/>
      <c r="F186" s="14"/>
      <c r="G186" s="95"/>
      <c r="L186" s="7"/>
    </row>
    <row r="187" spans="1:12" ht="15">
      <c r="A187" s="23"/>
      <c r="B187" s="7"/>
      <c r="C187" s="7"/>
      <c r="D187" s="7"/>
      <c r="E187" s="13"/>
      <c r="F187" s="14"/>
      <c r="G187" s="95"/>
      <c r="L187" s="7"/>
    </row>
    <row r="188" spans="1:12" ht="15">
      <c r="A188" s="23"/>
      <c r="B188" s="7"/>
      <c r="C188" s="7"/>
      <c r="D188" s="7"/>
      <c r="E188" s="13"/>
      <c r="F188" s="14"/>
      <c r="G188" s="95"/>
      <c r="L188" s="7"/>
    </row>
    <row r="189" spans="1:12" ht="15">
      <c r="A189" s="23"/>
      <c r="B189" s="7"/>
      <c r="C189" s="7"/>
      <c r="D189" s="7"/>
      <c r="E189" s="13"/>
      <c r="F189" s="14"/>
      <c r="G189" s="95"/>
      <c r="L189" s="7"/>
    </row>
    <row r="190" spans="1:12" ht="15">
      <c r="A190" s="23"/>
      <c r="B190" s="7"/>
      <c r="C190" s="7"/>
      <c r="D190" s="7"/>
      <c r="E190" s="13"/>
      <c r="F190" s="14"/>
      <c r="G190" s="95"/>
      <c r="L190" s="7"/>
    </row>
    <row r="191" spans="1:12" ht="15">
      <c r="A191" s="23"/>
      <c r="B191" s="7"/>
      <c r="C191" s="7"/>
      <c r="D191" s="7"/>
      <c r="E191" s="13"/>
      <c r="F191" s="14"/>
      <c r="G191" s="95"/>
      <c r="L191" s="7"/>
    </row>
    <row r="192" spans="1:12" ht="15">
      <c r="A192" s="23"/>
      <c r="B192" s="7"/>
      <c r="C192" s="7"/>
      <c r="D192" s="7"/>
      <c r="E192" s="13"/>
      <c r="F192" s="14"/>
      <c r="G192" s="95"/>
      <c r="L192" s="7"/>
    </row>
    <row r="193" spans="1:12" ht="15">
      <c r="A193" s="23"/>
      <c r="B193" s="7"/>
      <c r="C193" s="7"/>
      <c r="D193" s="7"/>
      <c r="E193" s="13"/>
      <c r="F193" s="14"/>
      <c r="G193" s="95"/>
      <c r="L193" s="7"/>
    </row>
    <row r="194" spans="1:12" ht="15">
      <c r="A194" s="23"/>
      <c r="B194" s="7"/>
      <c r="C194" s="7"/>
      <c r="D194" s="7"/>
      <c r="E194" s="13"/>
      <c r="F194" s="14"/>
      <c r="G194" s="95"/>
      <c r="L194" s="7"/>
    </row>
    <row r="195" spans="1:12" ht="15">
      <c r="A195" s="23"/>
      <c r="B195" s="7"/>
      <c r="C195" s="7"/>
      <c r="D195" s="7"/>
      <c r="E195" s="13"/>
      <c r="F195" s="14"/>
      <c r="G195" s="95"/>
      <c r="L195" s="7"/>
    </row>
    <row r="196" spans="1:12" ht="15">
      <c r="A196" s="23"/>
      <c r="B196" s="7"/>
      <c r="C196" s="7"/>
      <c r="D196" s="7"/>
      <c r="E196" s="13"/>
      <c r="F196" s="14"/>
      <c r="G196" s="95"/>
      <c r="L196" s="7"/>
    </row>
    <row r="197" spans="1:12" ht="15">
      <c r="A197" s="23"/>
      <c r="B197" s="7"/>
      <c r="C197" s="7"/>
      <c r="D197" s="7"/>
      <c r="E197" s="13"/>
      <c r="F197" s="14"/>
      <c r="G197" s="95"/>
      <c r="L197" s="7"/>
    </row>
    <row r="198" spans="1:12" ht="15">
      <c r="A198" s="23"/>
      <c r="B198" s="7"/>
      <c r="C198" s="7"/>
      <c r="D198" s="7"/>
      <c r="E198" s="13"/>
      <c r="F198" s="14"/>
      <c r="G198" s="95"/>
      <c r="L198" s="7"/>
    </row>
    <row r="199" spans="1:12" ht="15">
      <c r="A199" s="23"/>
      <c r="B199" s="7"/>
      <c r="C199" s="7"/>
      <c r="D199" s="7"/>
      <c r="E199" s="13"/>
      <c r="F199" s="14"/>
      <c r="G199" s="95"/>
      <c r="L199" s="7"/>
    </row>
    <row r="200" spans="1:12" ht="15">
      <c r="A200" s="23"/>
      <c r="B200" s="7"/>
      <c r="C200" s="7"/>
      <c r="D200" s="7"/>
      <c r="E200" s="13"/>
      <c r="F200" s="14"/>
      <c r="G200" s="95"/>
      <c r="L200" s="7"/>
    </row>
    <row r="201" spans="1:12" ht="15">
      <c r="A201" s="23"/>
      <c r="B201" s="7"/>
      <c r="C201" s="7"/>
      <c r="D201" s="7"/>
      <c r="E201" s="13"/>
      <c r="F201" s="14"/>
      <c r="G201" s="95"/>
      <c r="L201" s="7"/>
    </row>
    <row r="202" spans="1:12" ht="15">
      <c r="A202" s="23"/>
      <c r="B202" s="7"/>
      <c r="C202" s="7"/>
      <c r="D202" s="7"/>
      <c r="E202" s="13"/>
      <c r="F202" s="14"/>
      <c r="G202" s="95"/>
      <c r="L202" s="7"/>
    </row>
    <row r="203" spans="1:12" ht="15">
      <c r="A203" s="23"/>
      <c r="B203" s="7"/>
      <c r="C203" s="7"/>
      <c r="D203" s="7"/>
      <c r="E203" s="13"/>
      <c r="F203" s="14"/>
      <c r="G203" s="95"/>
      <c r="L203" s="7"/>
    </row>
    <row r="204" spans="1:12" ht="15">
      <c r="A204" s="23"/>
      <c r="B204" s="7"/>
      <c r="C204" s="7"/>
      <c r="D204" s="7"/>
      <c r="E204" s="13"/>
      <c r="F204" s="14"/>
      <c r="G204" s="95"/>
      <c r="L204" s="7"/>
    </row>
    <row r="205" spans="1:12" ht="15">
      <c r="A205" s="23"/>
      <c r="B205" s="7"/>
      <c r="C205" s="7"/>
      <c r="D205" s="7"/>
      <c r="E205" s="13"/>
      <c r="F205" s="14"/>
      <c r="G205" s="95"/>
      <c r="L205" s="7"/>
    </row>
    <row r="206" spans="1:12" ht="15">
      <c r="A206" s="23"/>
      <c r="B206" s="7"/>
      <c r="C206" s="7"/>
      <c r="D206" s="7"/>
      <c r="E206" s="13"/>
      <c r="F206" s="14"/>
      <c r="G206" s="95"/>
      <c r="L206" s="7"/>
    </row>
    <row r="207" spans="1:12" ht="15">
      <c r="A207" s="23"/>
      <c r="B207" s="7"/>
      <c r="C207" s="7"/>
      <c r="D207" s="7"/>
      <c r="E207" s="13"/>
      <c r="F207" s="14"/>
      <c r="G207" s="95"/>
      <c r="L207" s="7"/>
    </row>
    <row r="208" spans="1:12" ht="15">
      <c r="A208" s="23"/>
      <c r="B208" s="7"/>
      <c r="C208" s="7"/>
      <c r="D208" s="7"/>
      <c r="E208" s="13"/>
      <c r="F208" s="14"/>
      <c r="G208" s="95"/>
      <c r="L208" s="7"/>
    </row>
    <row r="209" spans="1:12" ht="15">
      <c r="A209" s="23"/>
      <c r="B209" s="7"/>
      <c r="C209" s="7"/>
      <c r="D209" s="7"/>
      <c r="E209" s="13"/>
      <c r="F209" s="14"/>
      <c r="G209" s="95"/>
      <c r="L209" s="7"/>
    </row>
    <row r="210" spans="1:12" ht="15">
      <c r="A210" s="23"/>
      <c r="B210" s="7"/>
      <c r="C210" s="7"/>
      <c r="D210" s="7"/>
      <c r="E210" s="13"/>
      <c r="F210" s="14"/>
      <c r="G210" s="95"/>
      <c r="L210" s="7"/>
    </row>
    <row r="211" spans="1:12" ht="15">
      <c r="A211" s="23"/>
      <c r="B211" s="7"/>
      <c r="C211" s="7"/>
      <c r="D211" s="7"/>
      <c r="E211" s="13"/>
      <c r="F211" s="14"/>
      <c r="G211" s="95"/>
      <c r="L211" s="7"/>
    </row>
    <row r="212" spans="1:12" ht="15">
      <c r="A212" s="23"/>
      <c r="B212" s="7"/>
      <c r="C212" s="7"/>
      <c r="D212" s="7"/>
      <c r="E212" s="13"/>
      <c r="F212" s="14"/>
      <c r="G212" s="95"/>
      <c r="L212" s="7"/>
    </row>
    <row r="213" spans="1:12" ht="15">
      <c r="A213" s="23"/>
      <c r="B213" s="7"/>
      <c r="C213" s="7"/>
      <c r="D213" s="7"/>
      <c r="E213" s="13"/>
      <c r="F213" s="14"/>
      <c r="G213" s="95"/>
      <c r="L213" s="7"/>
    </row>
    <row r="214" spans="1:12" ht="15">
      <c r="A214" s="23"/>
      <c r="B214" s="7"/>
      <c r="C214" s="7"/>
      <c r="D214" s="7"/>
      <c r="E214" s="13"/>
      <c r="F214" s="14"/>
      <c r="G214" s="95"/>
      <c r="L214" s="7"/>
    </row>
    <row r="215" spans="1:12" ht="15">
      <c r="A215" s="23"/>
      <c r="B215" s="7"/>
      <c r="C215" s="7"/>
      <c r="D215" s="7"/>
      <c r="E215" s="13"/>
      <c r="F215" s="14"/>
      <c r="G215" s="95"/>
      <c r="L215" s="7"/>
    </row>
    <row r="216" spans="1:12" ht="15">
      <c r="A216" s="23"/>
      <c r="B216" s="7"/>
      <c r="C216" s="7"/>
      <c r="D216" s="7"/>
      <c r="E216" s="13"/>
      <c r="F216" s="14"/>
      <c r="G216" s="95"/>
      <c r="L216" s="7"/>
    </row>
    <row r="217" spans="1:12" ht="15">
      <c r="A217" s="23"/>
      <c r="B217" s="7"/>
      <c r="C217" s="7"/>
      <c r="D217" s="7"/>
      <c r="E217" s="13"/>
      <c r="F217" s="14"/>
      <c r="G217" s="95"/>
      <c r="L217" s="7"/>
    </row>
    <row r="218" spans="1:12" ht="15">
      <c r="A218" s="23"/>
      <c r="B218" s="7"/>
      <c r="C218" s="7"/>
      <c r="D218" s="7"/>
      <c r="E218" s="13"/>
      <c r="F218" s="14"/>
      <c r="G218" s="95"/>
      <c r="L218" s="7"/>
    </row>
    <row r="219" spans="1:12" ht="15">
      <c r="A219" s="23"/>
      <c r="B219" s="7"/>
      <c r="C219" s="7"/>
      <c r="D219" s="7"/>
      <c r="E219" s="13"/>
      <c r="F219" s="14"/>
      <c r="G219" s="95"/>
      <c r="L219" s="7"/>
    </row>
    <row r="220" spans="1:12" ht="15">
      <c r="A220" s="23"/>
      <c r="B220" s="7"/>
      <c r="C220" s="7"/>
      <c r="D220" s="7"/>
      <c r="E220" s="13"/>
      <c r="F220" s="14"/>
      <c r="G220" s="95"/>
      <c r="L220" s="7"/>
    </row>
    <row r="221" spans="1:12" ht="15">
      <c r="A221" s="23"/>
      <c r="B221" s="7"/>
      <c r="C221" s="7"/>
      <c r="D221" s="7"/>
      <c r="E221" s="13"/>
      <c r="F221" s="14"/>
      <c r="G221" s="95"/>
      <c r="L221" s="7"/>
    </row>
    <row r="222" spans="1:12" ht="15">
      <c r="A222" s="23"/>
      <c r="B222" s="7"/>
      <c r="C222" s="7"/>
      <c r="D222" s="7"/>
      <c r="E222" s="13"/>
      <c r="F222" s="14"/>
      <c r="G222" s="95"/>
      <c r="L222" s="7"/>
    </row>
    <row r="223" spans="1:12" ht="15">
      <c r="A223" s="23"/>
      <c r="B223" s="7"/>
      <c r="C223" s="7"/>
      <c r="D223" s="7"/>
      <c r="E223" s="13"/>
      <c r="F223" s="14"/>
      <c r="G223" s="95"/>
      <c r="L223" s="7"/>
    </row>
    <row r="224" spans="1:12" ht="15">
      <c r="A224" s="23"/>
      <c r="B224" s="7"/>
      <c r="C224" s="7"/>
      <c r="D224" s="7"/>
      <c r="E224" s="13"/>
      <c r="F224" s="14"/>
      <c r="G224" s="95"/>
      <c r="L224" s="7"/>
    </row>
    <row r="225" spans="1:12" ht="15">
      <c r="A225" s="23"/>
      <c r="B225" s="7"/>
      <c r="C225" s="7"/>
      <c r="D225" s="7"/>
      <c r="E225" s="13"/>
      <c r="F225" s="14"/>
      <c r="G225" s="95"/>
      <c r="L225" s="7"/>
    </row>
    <row r="226" spans="1:12" ht="15">
      <c r="A226" s="23"/>
      <c r="B226" s="7"/>
      <c r="C226" s="7"/>
      <c r="D226" s="7"/>
      <c r="E226" s="13"/>
      <c r="F226" s="14"/>
      <c r="G226" s="95"/>
      <c r="L226" s="7"/>
    </row>
    <row r="227" spans="1:12" ht="15">
      <c r="A227" s="23"/>
      <c r="B227" s="7"/>
      <c r="C227" s="7"/>
      <c r="D227" s="7"/>
      <c r="E227" s="13"/>
      <c r="F227" s="14"/>
      <c r="G227" s="95"/>
      <c r="L227" s="7"/>
    </row>
    <row r="228" spans="1:12" ht="15">
      <c r="A228" s="23"/>
      <c r="B228" s="7"/>
      <c r="C228" s="7"/>
      <c r="D228" s="7"/>
      <c r="E228" s="13"/>
      <c r="F228" s="14"/>
      <c r="G228" s="95"/>
      <c r="L228" s="7"/>
    </row>
    <row r="229" spans="1:12" ht="15">
      <c r="A229" s="23"/>
      <c r="B229" s="7"/>
      <c r="C229" s="7"/>
      <c r="D229" s="7"/>
      <c r="E229" s="13"/>
      <c r="F229" s="14"/>
      <c r="G229" s="95"/>
      <c r="L229" s="7"/>
    </row>
    <row r="230" spans="1:12" ht="15">
      <c r="A230" s="23"/>
      <c r="B230" s="7"/>
      <c r="C230" s="7"/>
      <c r="D230" s="7"/>
      <c r="E230" s="13"/>
      <c r="F230" s="14"/>
      <c r="G230" s="95"/>
      <c r="L230" s="7"/>
    </row>
    <row r="231" spans="1:12" ht="15">
      <c r="A231" s="23"/>
      <c r="B231" s="7"/>
      <c r="C231" s="7"/>
      <c r="D231" s="7"/>
      <c r="E231" s="13"/>
      <c r="F231" s="14"/>
      <c r="G231" s="95"/>
      <c r="L231" s="7"/>
    </row>
    <row r="232" spans="1:12" ht="15">
      <c r="A232" s="23"/>
      <c r="B232" s="7"/>
      <c r="C232" s="7"/>
      <c r="D232" s="7"/>
      <c r="E232" s="13"/>
      <c r="F232" s="14"/>
      <c r="G232" s="95"/>
      <c r="L232" s="7"/>
    </row>
    <row r="233" spans="1:12" ht="15">
      <c r="A233" s="23"/>
      <c r="B233" s="7"/>
      <c r="C233" s="7"/>
      <c r="D233" s="7"/>
      <c r="E233" s="13"/>
      <c r="F233" s="14"/>
      <c r="G233" s="95"/>
      <c r="L233" s="7"/>
    </row>
    <row r="234" spans="1:12" ht="15">
      <c r="A234" s="23"/>
      <c r="B234" s="7"/>
      <c r="C234" s="7"/>
      <c r="D234" s="7"/>
      <c r="E234" s="13"/>
      <c r="F234" s="14"/>
      <c r="G234" s="95"/>
      <c r="L234" s="7"/>
    </row>
    <row r="235" spans="1:12" ht="15">
      <c r="A235" s="23"/>
      <c r="B235" s="7"/>
      <c r="C235" s="7"/>
      <c r="D235" s="7"/>
      <c r="E235" s="13"/>
      <c r="F235" s="14"/>
      <c r="G235" s="95"/>
      <c r="L235" s="7"/>
    </row>
    <row r="236" spans="1:12" ht="15">
      <c r="A236" s="23"/>
      <c r="B236" s="7"/>
      <c r="C236" s="7"/>
      <c r="D236" s="7"/>
      <c r="E236" s="13"/>
      <c r="F236" s="14"/>
      <c r="G236" s="95"/>
      <c r="L236" s="7"/>
    </row>
    <row r="237" spans="1:12" ht="15">
      <c r="A237" s="23"/>
      <c r="B237" s="7"/>
      <c r="C237" s="7"/>
      <c r="D237" s="7"/>
      <c r="E237" s="13"/>
      <c r="F237" s="14"/>
      <c r="G237" s="95"/>
      <c r="L237" s="7"/>
    </row>
    <row r="238" spans="1:12" ht="15">
      <c r="A238" s="23"/>
      <c r="B238" s="7"/>
      <c r="C238" s="7"/>
      <c r="D238" s="7"/>
      <c r="E238" s="13"/>
      <c r="F238" s="14"/>
      <c r="G238" s="95"/>
      <c r="L238" s="7"/>
    </row>
    <row r="239" spans="1:12" ht="15">
      <c r="A239" s="23"/>
      <c r="B239" s="7"/>
      <c r="C239" s="7"/>
      <c r="D239" s="7"/>
      <c r="E239" s="13"/>
      <c r="F239" s="14"/>
      <c r="G239" s="95"/>
      <c r="L239" s="7"/>
    </row>
    <row r="240" spans="1:12" ht="15">
      <c r="A240" s="23"/>
      <c r="B240" s="7"/>
      <c r="C240" s="7"/>
      <c r="D240" s="7"/>
      <c r="E240" s="13"/>
      <c r="F240" s="14"/>
      <c r="G240" s="95"/>
      <c r="L240" s="7"/>
    </row>
    <row r="241" spans="1:12" ht="15">
      <c r="A241" s="23"/>
      <c r="B241" s="7"/>
      <c r="C241" s="7"/>
      <c r="D241" s="7"/>
      <c r="E241" s="13"/>
      <c r="F241" s="14"/>
      <c r="G241" s="95"/>
      <c r="L241" s="7"/>
    </row>
    <row r="242" spans="1:12" ht="15">
      <c r="A242" s="23"/>
      <c r="B242" s="7"/>
      <c r="C242" s="7"/>
      <c r="D242" s="7"/>
      <c r="E242" s="13"/>
      <c r="F242" s="14"/>
      <c r="G242" s="95"/>
      <c r="L242" s="7"/>
    </row>
    <row r="243" spans="1:12" ht="15">
      <c r="A243" s="23"/>
      <c r="B243" s="7"/>
      <c r="C243" s="7"/>
      <c r="D243" s="7"/>
      <c r="E243" s="13"/>
      <c r="F243" s="14"/>
      <c r="G243" s="95"/>
      <c r="L243" s="7"/>
    </row>
    <row r="244" spans="1:12" ht="15">
      <c r="A244" s="23"/>
      <c r="B244" s="7"/>
      <c r="C244" s="7"/>
      <c r="D244" s="7"/>
      <c r="E244" s="13"/>
      <c r="F244" s="14"/>
      <c r="G244" s="95"/>
      <c r="L244" s="7"/>
    </row>
    <row r="245" spans="1:12" ht="15">
      <c r="A245" s="23"/>
      <c r="B245" s="7"/>
      <c r="C245" s="7"/>
      <c r="D245" s="7"/>
      <c r="E245" s="13"/>
      <c r="F245" s="14"/>
      <c r="G245" s="95"/>
      <c r="L245" s="7"/>
    </row>
    <row r="246" spans="1:12" ht="15">
      <c r="A246" s="23"/>
      <c r="B246" s="7"/>
      <c r="C246" s="7"/>
      <c r="D246" s="7"/>
      <c r="E246" s="13"/>
      <c r="F246" s="14"/>
      <c r="G246" s="95"/>
      <c r="L246" s="7"/>
    </row>
    <row r="247" spans="1:12" ht="15">
      <c r="A247" s="23"/>
      <c r="B247" s="7"/>
      <c r="C247" s="7"/>
      <c r="D247" s="7"/>
      <c r="E247" s="13"/>
      <c r="F247" s="14"/>
      <c r="G247" s="95"/>
      <c r="L247" s="7"/>
    </row>
    <row r="248" spans="1:12" ht="15">
      <c r="A248" s="23"/>
      <c r="B248" s="7"/>
      <c r="C248" s="7"/>
      <c r="D248" s="7"/>
      <c r="E248" s="13"/>
      <c r="F248" s="14"/>
      <c r="G248" s="95"/>
      <c r="L248" s="7"/>
    </row>
    <row r="249" spans="1:12" ht="15">
      <c r="A249" s="23"/>
      <c r="B249" s="7"/>
      <c r="C249" s="7"/>
      <c r="D249" s="7"/>
      <c r="E249" s="13"/>
      <c r="F249" s="14"/>
      <c r="G249" s="95"/>
      <c r="L249" s="7"/>
    </row>
    <row r="250" spans="1:12" ht="15">
      <c r="A250" s="23"/>
      <c r="B250" s="7"/>
      <c r="C250" s="7"/>
      <c r="D250" s="7"/>
      <c r="E250" s="13"/>
      <c r="F250" s="14"/>
      <c r="G250" s="95"/>
      <c r="L250" s="7"/>
    </row>
    <row r="251" spans="1:12" ht="15">
      <c r="A251" s="23"/>
      <c r="B251" s="7"/>
      <c r="C251" s="7"/>
      <c r="D251" s="7"/>
      <c r="E251" s="13"/>
      <c r="F251" s="14"/>
      <c r="G251" s="95"/>
      <c r="L251" s="7"/>
    </row>
    <row r="252" spans="1:12" ht="15">
      <c r="A252" s="23"/>
      <c r="B252" s="7"/>
      <c r="C252" s="7"/>
      <c r="D252" s="7"/>
      <c r="E252" s="13"/>
      <c r="F252" s="14"/>
      <c r="G252" s="95"/>
      <c r="L252" s="7"/>
    </row>
    <row r="253" spans="1:12" ht="15">
      <c r="A253" s="23"/>
      <c r="B253" s="7"/>
      <c r="C253" s="7"/>
      <c r="D253" s="7"/>
      <c r="E253" s="13"/>
      <c r="F253" s="14"/>
      <c r="G253" s="95"/>
      <c r="L253" s="7"/>
    </row>
    <row r="254" spans="1:12" ht="15">
      <c r="A254" s="23"/>
      <c r="B254" s="7"/>
      <c r="C254" s="7"/>
      <c r="D254" s="7"/>
      <c r="E254" s="13"/>
      <c r="F254" s="14"/>
      <c r="G254" s="95"/>
      <c r="L254" s="7"/>
    </row>
    <row r="255" spans="1:12" ht="15">
      <c r="A255" s="23"/>
      <c r="B255" s="7"/>
      <c r="C255" s="7"/>
      <c r="D255" s="7"/>
      <c r="E255" s="13"/>
      <c r="F255" s="14"/>
      <c r="G255" s="95"/>
      <c r="L255" s="7"/>
    </row>
    <row r="256" spans="1:12" ht="15">
      <c r="A256" s="23"/>
      <c r="B256" s="7"/>
      <c r="C256" s="7"/>
      <c r="D256" s="7"/>
      <c r="E256" s="13"/>
      <c r="F256" s="14"/>
      <c r="G256" s="95"/>
      <c r="L256" s="7"/>
    </row>
    <row r="257" spans="1:12" ht="15">
      <c r="A257" s="23"/>
      <c r="B257" s="7"/>
      <c r="C257" s="7"/>
      <c r="D257" s="7"/>
      <c r="E257" s="13"/>
      <c r="F257" s="14"/>
      <c r="G257" s="95"/>
      <c r="L257" s="7"/>
    </row>
    <row r="258" spans="1:12" ht="15">
      <c r="A258" s="23"/>
      <c r="B258" s="7"/>
      <c r="C258" s="7"/>
      <c r="D258" s="7"/>
      <c r="E258" s="13"/>
      <c r="F258" s="14"/>
      <c r="G258" s="95"/>
      <c r="L258" s="7"/>
    </row>
    <row r="259" spans="1:12" ht="15">
      <c r="A259" s="23"/>
      <c r="B259" s="7"/>
      <c r="C259" s="7"/>
      <c r="D259" s="7"/>
      <c r="E259" s="13"/>
      <c r="F259" s="14"/>
      <c r="G259" s="95"/>
      <c r="L259" s="7"/>
    </row>
    <row r="260" spans="1:12" ht="15">
      <c r="A260" s="23"/>
      <c r="B260" s="7"/>
      <c r="C260" s="7"/>
      <c r="D260" s="7"/>
      <c r="E260" s="13"/>
      <c r="F260" s="14"/>
      <c r="G260" s="95"/>
      <c r="L260" s="7"/>
    </row>
    <row r="261" spans="1:12" ht="15">
      <c r="A261" s="23"/>
      <c r="B261" s="7"/>
      <c r="C261" s="7"/>
      <c r="D261" s="7"/>
      <c r="E261" s="13"/>
      <c r="F261" s="14"/>
      <c r="G261" s="95"/>
      <c r="L261" s="7"/>
    </row>
    <row r="262" spans="1:12" ht="15">
      <c r="A262" s="23"/>
      <c r="B262" s="7"/>
      <c r="C262" s="7"/>
      <c r="D262" s="7"/>
      <c r="E262" s="13"/>
      <c r="F262" s="14"/>
      <c r="G262" s="95"/>
      <c r="L262" s="7"/>
    </row>
    <row r="263" spans="1:12" ht="15">
      <c r="A263" s="23"/>
      <c r="B263" s="7"/>
      <c r="C263" s="7"/>
      <c r="D263" s="7"/>
      <c r="E263" s="13"/>
      <c r="F263" s="14"/>
      <c r="G263" s="95"/>
      <c r="L263" s="7"/>
    </row>
    <row r="264" spans="1:12" ht="15">
      <c r="A264" s="23"/>
      <c r="B264" s="7"/>
      <c r="C264" s="7"/>
      <c r="D264" s="7"/>
      <c r="E264" s="13"/>
      <c r="F264" s="14"/>
      <c r="G264" s="95"/>
      <c r="L264" s="7"/>
    </row>
    <row r="265" spans="1:12" ht="15">
      <c r="A265" s="23"/>
      <c r="B265" s="7"/>
      <c r="C265" s="7"/>
      <c r="D265" s="7"/>
      <c r="E265" s="13"/>
      <c r="F265" s="14"/>
      <c r="G265" s="95"/>
      <c r="L265" s="7"/>
    </row>
    <row r="266" spans="1:12" ht="15">
      <c r="A266" s="23"/>
      <c r="B266" s="7"/>
      <c r="C266" s="7"/>
      <c r="D266" s="7"/>
      <c r="E266" s="13"/>
      <c r="F266" s="14"/>
      <c r="G266" s="95"/>
      <c r="L266" s="7"/>
    </row>
    <row r="267" spans="1:12" ht="15">
      <c r="A267" s="23"/>
      <c r="B267" s="7"/>
      <c r="C267" s="7"/>
      <c r="D267" s="7"/>
      <c r="E267" s="13"/>
      <c r="F267" s="14"/>
      <c r="G267" s="95"/>
      <c r="L267" s="7"/>
    </row>
    <row r="268" spans="1:12" ht="15">
      <c r="A268" s="23"/>
      <c r="B268" s="7"/>
      <c r="C268" s="7"/>
      <c r="D268" s="7"/>
      <c r="E268" s="13"/>
      <c r="F268" s="14"/>
      <c r="G268" s="95"/>
      <c r="L268" s="7"/>
    </row>
    <row r="269" spans="1:12" ht="15">
      <c r="A269" s="23"/>
      <c r="B269" s="7"/>
      <c r="C269" s="7"/>
      <c r="D269" s="7"/>
      <c r="E269" s="13"/>
      <c r="F269" s="14"/>
      <c r="G269" s="95"/>
      <c r="L269" s="7"/>
    </row>
    <row r="270" spans="1:12" ht="15">
      <c r="A270" s="23"/>
      <c r="B270" s="7"/>
      <c r="C270" s="7"/>
      <c r="D270" s="7"/>
      <c r="E270" s="13"/>
      <c r="F270" s="14"/>
      <c r="G270" s="95"/>
      <c r="L270" s="7"/>
    </row>
    <row r="271" spans="1:12" ht="15">
      <c r="A271" s="23"/>
      <c r="B271" s="7"/>
      <c r="C271" s="7"/>
      <c r="D271" s="7"/>
      <c r="E271" s="13"/>
      <c r="F271" s="14"/>
      <c r="G271" s="95"/>
      <c r="L271" s="7"/>
    </row>
    <row r="272" spans="1:12" ht="15">
      <c r="A272" s="23"/>
      <c r="B272" s="7"/>
      <c r="C272" s="7"/>
      <c r="D272" s="7"/>
      <c r="E272" s="13"/>
      <c r="F272" s="14"/>
      <c r="G272" s="95"/>
      <c r="L272" s="7"/>
    </row>
    <row r="273" spans="1:12" ht="15">
      <c r="A273" s="23"/>
      <c r="B273" s="7"/>
      <c r="C273" s="7"/>
      <c r="D273" s="7"/>
      <c r="E273" s="13"/>
      <c r="F273" s="14"/>
      <c r="G273" s="95"/>
      <c r="L273" s="7"/>
    </row>
    <row r="274" spans="1:12" ht="15">
      <c r="A274" s="23"/>
      <c r="B274" s="7"/>
      <c r="C274" s="7"/>
      <c r="D274" s="7"/>
      <c r="E274" s="13"/>
      <c r="F274" s="14"/>
      <c r="G274" s="95"/>
      <c r="L274" s="7"/>
    </row>
    <row r="275" spans="1:12" ht="15">
      <c r="A275" s="23"/>
      <c r="B275" s="7"/>
      <c r="C275" s="7"/>
      <c r="D275" s="7"/>
      <c r="E275" s="13"/>
      <c r="F275" s="14"/>
      <c r="G275" s="95"/>
      <c r="L275" s="7"/>
    </row>
    <row r="276" spans="1:12" ht="15">
      <c r="A276" s="23"/>
      <c r="B276" s="7"/>
      <c r="C276" s="7"/>
      <c r="D276" s="7"/>
      <c r="E276" s="13"/>
      <c r="F276" s="14"/>
      <c r="G276" s="95"/>
      <c r="L276" s="7"/>
    </row>
    <row r="277" spans="1:12" ht="15">
      <c r="A277" s="23"/>
      <c r="B277" s="7"/>
      <c r="C277" s="7"/>
      <c r="D277" s="7"/>
      <c r="E277" s="13"/>
      <c r="F277" s="14"/>
      <c r="G277" s="95"/>
      <c r="L277" s="7"/>
    </row>
    <row r="278" spans="1:12" ht="15">
      <c r="A278" s="23"/>
      <c r="B278" s="7"/>
      <c r="C278" s="7"/>
      <c r="D278" s="7"/>
      <c r="E278" s="13"/>
      <c r="F278" s="14"/>
      <c r="G278" s="95"/>
      <c r="L278" s="7"/>
    </row>
    <row r="279" spans="1:12" ht="15">
      <c r="A279" s="23"/>
      <c r="B279" s="7"/>
      <c r="C279" s="7"/>
      <c r="D279" s="7"/>
      <c r="E279" s="13"/>
      <c r="F279" s="14"/>
      <c r="G279" s="95"/>
      <c r="L279" s="7"/>
    </row>
    <row r="280" spans="1:12" ht="15">
      <c r="A280" s="23"/>
      <c r="B280" s="7"/>
      <c r="C280" s="7"/>
      <c r="D280" s="7"/>
      <c r="E280" s="13"/>
      <c r="F280" s="14"/>
      <c r="G280" s="95"/>
      <c r="L280" s="7"/>
    </row>
    <row r="281" spans="1:12" ht="15">
      <c r="A281" s="23"/>
      <c r="B281" s="7"/>
      <c r="C281" s="7"/>
      <c r="D281" s="7"/>
      <c r="E281" s="13"/>
      <c r="F281" s="14"/>
      <c r="G281" s="95"/>
      <c r="L281" s="7"/>
    </row>
    <row r="282" spans="1:12" ht="15">
      <c r="A282" s="23"/>
      <c r="B282" s="7"/>
      <c r="C282" s="7"/>
      <c r="D282" s="7"/>
      <c r="E282" s="13"/>
      <c r="F282" s="14"/>
      <c r="G282" s="95"/>
      <c r="L282" s="7"/>
    </row>
    <row r="283" spans="1:12" ht="15">
      <c r="A283" s="23"/>
      <c r="B283" s="7"/>
      <c r="C283" s="7"/>
      <c r="D283" s="7"/>
      <c r="E283" s="13"/>
      <c r="F283" s="14"/>
      <c r="G283" s="95"/>
      <c r="L283" s="7"/>
    </row>
    <row r="284" spans="1:12" ht="15">
      <c r="A284" s="23"/>
      <c r="B284" s="7"/>
      <c r="C284" s="7"/>
      <c r="D284" s="7"/>
      <c r="E284" s="13"/>
      <c r="F284" s="14"/>
      <c r="G284" s="95"/>
      <c r="L284" s="7"/>
    </row>
    <row r="285" spans="1:12" ht="15">
      <c r="A285" s="23"/>
      <c r="B285" s="7"/>
      <c r="C285" s="7"/>
      <c r="D285" s="7"/>
      <c r="E285" s="13"/>
      <c r="F285" s="14"/>
      <c r="G285" s="95"/>
      <c r="L285" s="7"/>
    </row>
    <row r="286" spans="1:12" ht="15">
      <c r="A286" s="23"/>
      <c r="B286" s="7"/>
      <c r="C286" s="7"/>
      <c r="D286" s="7"/>
      <c r="E286" s="13"/>
      <c r="F286" s="14"/>
      <c r="G286" s="95"/>
      <c r="L286" s="7"/>
    </row>
    <row r="287" spans="1:12" ht="15">
      <c r="A287" s="23"/>
      <c r="B287" s="7"/>
      <c r="C287" s="7"/>
      <c r="D287" s="7"/>
      <c r="E287" s="13"/>
      <c r="F287" s="14"/>
      <c r="G287" s="95"/>
      <c r="L287" s="7"/>
    </row>
    <row r="288" spans="1:12" ht="15">
      <c r="A288" s="23"/>
      <c r="B288" s="7"/>
      <c r="C288" s="7"/>
      <c r="D288" s="7"/>
      <c r="E288" s="13"/>
      <c r="F288" s="14"/>
      <c r="G288" s="95"/>
      <c r="L288" s="7"/>
    </row>
    <row r="289" spans="1:12" ht="15">
      <c r="A289" s="23"/>
      <c r="B289" s="7"/>
      <c r="C289" s="7"/>
      <c r="D289" s="7"/>
      <c r="E289" s="13"/>
      <c r="F289" s="14"/>
      <c r="G289" s="95"/>
      <c r="L289" s="7"/>
    </row>
    <row r="290" spans="1:12" ht="15">
      <c r="A290" s="23"/>
      <c r="B290" s="7"/>
      <c r="C290" s="7"/>
      <c r="D290" s="7"/>
      <c r="E290" s="13"/>
      <c r="F290" s="14"/>
      <c r="G290" s="95"/>
      <c r="L290" s="7"/>
    </row>
    <row r="291" spans="1:12" ht="15">
      <c r="A291" s="23"/>
      <c r="B291" s="7"/>
      <c r="C291" s="7"/>
      <c r="D291" s="7"/>
      <c r="E291" s="13"/>
      <c r="F291" s="14"/>
      <c r="G291" s="95"/>
      <c r="L291" s="7"/>
    </row>
    <row r="292" spans="1:12" ht="15">
      <c r="A292" s="23"/>
      <c r="B292" s="7"/>
      <c r="C292" s="7"/>
      <c r="D292" s="7"/>
      <c r="E292" s="13"/>
      <c r="F292" s="14"/>
      <c r="G292" s="95"/>
      <c r="L292" s="7"/>
    </row>
    <row r="293" spans="1:12" ht="15">
      <c r="A293" s="23"/>
      <c r="B293" s="7"/>
      <c r="C293" s="7"/>
      <c r="D293" s="7"/>
      <c r="E293" s="13"/>
      <c r="F293" s="14"/>
      <c r="G293" s="95"/>
      <c r="L293" s="7"/>
    </row>
    <row r="294" spans="1:12" ht="15">
      <c r="A294" s="23"/>
      <c r="B294" s="7"/>
      <c r="C294" s="7"/>
      <c r="D294" s="7"/>
      <c r="E294" s="13"/>
      <c r="F294" s="14"/>
      <c r="G294" s="95"/>
      <c r="L294" s="7"/>
    </row>
    <row r="295" spans="1:12" ht="15">
      <c r="A295" s="23"/>
      <c r="B295" s="7"/>
      <c r="C295" s="7"/>
      <c r="D295" s="7"/>
      <c r="E295" s="13"/>
      <c r="F295" s="14"/>
      <c r="G295" s="95"/>
      <c r="L295" s="7"/>
    </row>
    <row r="296" spans="1:12" ht="15">
      <c r="A296" s="23"/>
      <c r="B296" s="7"/>
      <c r="C296" s="7"/>
      <c r="D296" s="7"/>
      <c r="E296" s="13"/>
      <c r="F296" s="14"/>
      <c r="G296" s="95"/>
      <c r="L296" s="7"/>
    </row>
    <row r="297" spans="1:12" ht="15">
      <c r="A297" s="23"/>
      <c r="B297" s="7"/>
      <c r="C297" s="7"/>
      <c r="D297" s="7"/>
      <c r="E297" s="13"/>
      <c r="F297" s="14"/>
      <c r="G297" s="95"/>
      <c r="L297" s="7"/>
    </row>
    <row r="298" spans="1:12" ht="15">
      <c r="A298" s="23"/>
      <c r="B298" s="7"/>
      <c r="C298" s="7"/>
      <c r="D298" s="7"/>
      <c r="E298" s="13"/>
      <c r="F298" s="14"/>
      <c r="G298" s="95"/>
      <c r="L298" s="7"/>
    </row>
    <row r="299" spans="1:12" ht="15">
      <c r="A299" s="23"/>
      <c r="B299" s="7"/>
      <c r="C299" s="7"/>
      <c r="D299" s="7"/>
      <c r="E299" s="13"/>
      <c r="F299" s="14"/>
      <c r="G299" s="95"/>
      <c r="L299" s="7"/>
    </row>
    <row r="300" spans="1:12" ht="15">
      <c r="A300" s="23"/>
      <c r="B300" s="7"/>
      <c r="C300" s="7"/>
      <c r="D300" s="7"/>
      <c r="E300" s="13"/>
      <c r="F300" s="14"/>
      <c r="G300" s="95"/>
      <c r="L300" s="7"/>
    </row>
    <row r="301" spans="1:12" ht="15">
      <c r="A301" s="23"/>
      <c r="B301" s="7"/>
      <c r="C301" s="7"/>
      <c r="D301" s="7"/>
      <c r="E301" s="13"/>
      <c r="F301" s="14"/>
      <c r="G301" s="95"/>
      <c r="L301" s="7"/>
    </row>
    <row r="302" spans="1:12" ht="15">
      <c r="A302" s="23"/>
      <c r="B302" s="7"/>
      <c r="C302" s="7"/>
      <c r="D302" s="7"/>
      <c r="E302" s="13"/>
      <c r="F302" s="14"/>
      <c r="G302" s="95"/>
      <c r="L302" s="7"/>
    </row>
    <row r="303" spans="1:12" ht="15">
      <c r="A303" s="23"/>
      <c r="B303" s="7"/>
      <c r="C303" s="7"/>
      <c r="D303" s="7"/>
      <c r="E303" s="13"/>
      <c r="F303" s="14"/>
      <c r="G303" s="95"/>
      <c r="L303" s="7"/>
    </row>
    <row r="304" spans="1:12" ht="15">
      <c r="A304" s="23"/>
      <c r="B304" s="7"/>
      <c r="C304" s="7"/>
      <c r="D304" s="7"/>
      <c r="E304" s="13"/>
      <c r="F304" s="14"/>
      <c r="G304" s="95"/>
      <c r="L304" s="7"/>
    </row>
    <row r="305" spans="1:12" ht="15">
      <c r="A305" s="23"/>
      <c r="B305" s="7"/>
      <c r="C305" s="7"/>
      <c r="D305" s="7"/>
      <c r="E305" s="13"/>
      <c r="F305" s="14"/>
      <c r="G305" s="95"/>
      <c r="L305" s="7"/>
    </row>
    <row r="306" spans="1:12" ht="15">
      <c r="A306" s="23"/>
      <c r="B306" s="7"/>
      <c r="C306" s="7"/>
      <c r="D306" s="7"/>
      <c r="E306" s="13"/>
      <c r="F306" s="14"/>
      <c r="G306" s="95"/>
      <c r="L306" s="7"/>
    </row>
    <row r="307" spans="1:12" ht="15">
      <c r="A307" s="23"/>
      <c r="B307" s="7"/>
      <c r="C307" s="7"/>
      <c r="D307" s="7"/>
      <c r="E307" s="13"/>
      <c r="F307" s="14"/>
      <c r="G307" s="95"/>
      <c r="L307" s="7"/>
    </row>
    <row r="308" spans="1:12" ht="15">
      <c r="A308" s="23"/>
      <c r="B308" s="7"/>
      <c r="C308" s="7"/>
      <c r="D308" s="7"/>
      <c r="E308" s="13"/>
      <c r="F308" s="14"/>
      <c r="G308" s="95"/>
      <c r="L308" s="7"/>
    </row>
    <row r="309" spans="1:12" ht="15">
      <c r="A309" s="23"/>
      <c r="B309" s="7"/>
      <c r="C309" s="7"/>
      <c r="D309" s="7"/>
      <c r="E309" s="13"/>
      <c r="F309" s="14"/>
      <c r="G309" s="95"/>
      <c r="L309" s="7"/>
    </row>
    <row r="310" spans="1:12" ht="15">
      <c r="A310" s="23"/>
      <c r="B310" s="7"/>
      <c r="C310" s="7"/>
      <c r="D310" s="7"/>
      <c r="E310" s="13"/>
      <c r="F310" s="14"/>
      <c r="G310" s="95"/>
      <c r="L310" s="7"/>
    </row>
    <row r="311" spans="1:12" ht="15">
      <c r="A311" s="23"/>
      <c r="B311" s="7"/>
      <c r="C311" s="7"/>
      <c r="D311" s="7"/>
      <c r="E311" s="13"/>
      <c r="F311" s="14"/>
      <c r="G311" s="95"/>
      <c r="L311" s="7"/>
    </row>
    <row r="312" spans="1:12" ht="15">
      <c r="A312" s="23"/>
      <c r="B312" s="7"/>
      <c r="C312" s="7"/>
      <c r="D312" s="7"/>
      <c r="E312" s="13"/>
      <c r="F312" s="14"/>
      <c r="G312" s="95"/>
      <c r="L312" s="7"/>
    </row>
    <row r="313" spans="1:12" ht="15">
      <c r="A313" s="23"/>
      <c r="B313" s="7"/>
      <c r="C313" s="7"/>
      <c r="D313" s="7"/>
      <c r="E313" s="13"/>
      <c r="F313" s="14"/>
      <c r="G313" s="95"/>
      <c r="L313" s="7"/>
    </row>
    <row r="314" spans="1:12" ht="15">
      <c r="A314" s="23"/>
      <c r="B314" s="7"/>
      <c r="C314" s="7"/>
      <c r="D314" s="7"/>
      <c r="E314" s="13"/>
      <c r="F314" s="14"/>
      <c r="G314" s="95"/>
      <c r="L314" s="7"/>
    </row>
    <row r="315" spans="1:12" ht="15">
      <c r="A315" s="23"/>
      <c r="B315" s="7"/>
      <c r="C315" s="7"/>
      <c r="D315" s="7"/>
      <c r="E315" s="13"/>
      <c r="F315" s="14"/>
      <c r="G315" s="95"/>
      <c r="L315" s="7"/>
    </row>
    <row r="316" spans="1:12" ht="15">
      <c r="A316" s="23"/>
      <c r="B316" s="7"/>
      <c r="C316" s="7"/>
      <c r="D316" s="7"/>
      <c r="E316" s="13"/>
      <c r="F316" s="14"/>
      <c r="G316" s="95"/>
      <c r="L316" s="7"/>
    </row>
    <row r="317" spans="1:12" ht="15">
      <c r="A317" s="23"/>
      <c r="B317" s="7"/>
      <c r="C317" s="7"/>
      <c r="D317" s="7"/>
      <c r="E317" s="13"/>
      <c r="F317" s="14"/>
      <c r="G317" s="95"/>
      <c r="L317" s="7"/>
    </row>
    <row r="318" spans="1:12" ht="15">
      <c r="A318" s="23"/>
      <c r="B318" s="7"/>
      <c r="C318" s="7"/>
      <c r="D318" s="7"/>
      <c r="E318" s="13"/>
      <c r="F318" s="14"/>
      <c r="G318" s="95"/>
      <c r="L318" s="7"/>
    </row>
    <row r="319" spans="1:12" ht="15">
      <c r="A319" s="23"/>
      <c r="B319" s="7"/>
      <c r="C319" s="7"/>
      <c r="D319" s="7"/>
      <c r="E319" s="13"/>
      <c r="F319" s="14"/>
      <c r="G319" s="95"/>
      <c r="L319" s="7"/>
    </row>
    <row r="320" spans="1:12" ht="15">
      <c r="A320" s="23"/>
      <c r="B320" s="7"/>
      <c r="C320" s="7"/>
      <c r="D320" s="7"/>
      <c r="E320" s="13"/>
      <c r="F320" s="14"/>
      <c r="G320" s="95"/>
      <c r="L320" s="7"/>
    </row>
    <row r="321" spans="1:12" ht="15">
      <c r="A321" s="23"/>
      <c r="B321" s="7"/>
      <c r="C321" s="7"/>
      <c r="D321" s="7"/>
      <c r="E321" s="13"/>
      <c r="F321" s="14"/>
      <c r="G321" s="95"/>
      <c r="L321" s="7"/>
    </row>
    <row r="322" spans="1:12" ht="15">
      <c r="A322" s="23"/>
      <c r="B322" s="7"/>
      <c r="C322" s="7"/>
      <c r="D322" s="7"/>
      <c r="E322" s="13"/>
      <c r="F322" s="14"/>
      <c r="G322" s="95"/>
      <c r="L322" s="7"/>
    </row>
    <row r="323" spans="1:12" ht="15">
      <c r="A323" s="23"/>
      <c r="B323" s="7"/>
      <c r="C323" s="7"/>
      <c r="D323" s="7"/>
      <c r="E323" s="13"/>
      <c r="F323" s="14"/>
      <c r="G323" s="95"/>
      <c r="L323" s="7"/>
    </row>
    <row r="324" spans="1:12" ht="15">
      <c r="A324" s="23"/>
      <c r="B324" s="7"/>
      <c r="C324" s="7"/>
      <c r="D324" s="7"/>
      <c r="E324" s="13"/>
      <c r="F324" s="14"/>
      <c r="G324" s="95"/>
      <c r="L324" s="7"/>
    </row>
    <row r="325" spans="1:12" ht="15">
      <c r="A325" s="23"/>
      <c r="B325" s="7"/>
      <c r="C325" s="7"/>
      <c r="D325" s="7"/>
      <c r="E325" s="13"/>
      <c r="F325" s="14"/>
      <c r="G325" s="95"/>
      <c r="L325" s="7"/>
    </row>
    <row r="326" spans="1:12" ht="15">
      <c r="A326" s="23"/>
      <c r="B326" s="7"/>
      <c r="C326" s="7"/>
      <c r="D326" s="7"/>
      <c r="E326" s="13"/>
      <c r="F326" s="14"/>
      <c r="G326" s="95"/>
      <c r="L326" s="7"/>
    </row>
    <row r="327" spans="1:12" ht="15">
      <c r="A327" s="23"/>
      <c r="B327" s="7"/>
      <c r="C327" s="7"/>
      <c r="D327" s="7"/>
      <c r="E327" s="13"/>
      <c r="F327" s="14"/>
      <c r="G327" s="95"/>
      <c r="L327" s="7"/>
    </row>
    <row r="328" spans="1:12" ht="15">
      <c r="A328" s="23"/>
      <c r="B328" s="7"/>
      <c r="C328" s="7"/>
      <c r="D328" s="7"/>
      <c r="E328" s="13"/>
      <c r="F328" s="14"/>
      <c r="G328" s="95"/>
      <c r="L328" s="7"/>
    </row>
    <row r="329" spans="1:12" ht="15">
      <c r="A329" s="23"/>
      <c r="B329" s="7"/>
      <c r="C329" s="7"/>
      <c r="D329" s="7"/>
      <c r="E329" s="13"/>
      <c r="F329" s="14"/>
      <c r="G329" s="95"/>
      <c r="L329" s="7"/>
    </row>
    <row r="330" spans="1:12" ht="15">
      <c r="A330" s="23"/>
      <c r="B330" s="7"/>
      <c r="C330" s="7"/>
      <c r="D330" s="7"/>
      <c r="E330" s="13"/>
      <c r="F330" s="14"/>
      <c r="G330" s="95"/>
      <c r="L330" s="7"/>
    </row>
    <row r="331" spans="1:12" ht="15">
      <c r="A331" s="23"/>
      <c r="B331" s="7"/>
      <c r="C331" s="7"/>
      <c r="D331" s="7"/>
      <c r="E331" s="13"/>
      <c r="F331" s="14"/>
      <c r="G331" s="95"/>
      <c r="L331" s="7"/>
    </row>
    <row r="332" spans="1:12" ht="15">
      <c r="A332" s="23"/>
      <c r="B332" s="7"/>
      <c r="C332" s="7"/>
      <c r="D332" s="7"/>
      <c r="E332" s="13"/>
      <c r="F332" s="14"/>
      <c r="G332" s="95"/>
      <c r="L332" s="7"/>
    </row>
    <row r="333" spans="1:12" ht="15">
      <c r="A333" s="23"/>
      <c r="B333" s="7"/>
      <c r="C333" s="7"/>
      <c r="D333" s="7"/>
      <c r="E333" s="13"/>
      <c r="F333" s="14"/>
      <c r="G333" s="95"/>
      <c r="L333" s="7"/>
    </row>
    <row r="334" spans="1:12" ht="15">
      <c r="A334" s="23"/>
      <c r="B334" s="7"/>
      <c r="C334" s="7"/>
      <c r="D334" s="7"/>
      <c r="E334" s="13"/>
      <c r="G334" s="96"/>
      <c r="L334" s="7"/>
    </row>
    <row r="335" spans="1:12" ht="15">
      <c r="A335" s="23"/>
      <c r="B335" s="7"/>
      <c r="C335" s="7"/>
      <c r="D335" s="7"/>
      <c r="E335" s="13"/>
      <c r="G335" s="96"/>
      <c r="L335" s="7"/>
    </row>
    <row r="336" spans="1:12" ht="15">
      <c r="A336" s="23"/>
      <c r="B336" s="7"/>
      <c r="C336" s="7"/>
      <c r="D336" s="7"/>
      <c r="E336" s="13"/>
      <c r="G336" s="96"/>
      <c r="L336" s="7"/>
    </row>
    <row r="337" spans="7:9" ht="15">
      <c r="G337" s="97"/>
      <c r="H337" s="23"/>
      <c r="I337" s="23"/>
    </row>
    <row r="338" spans="7:9" ht="15">
      <c r="H338" s="23"/>
      <c r="I338" s="23"/>
    </row>
    <row r="339" spans="7:9" ht="15">
      <c r="H339" s="23"/>
      <c r="I339" s="23"/>
    </row>
    <row r="340" spans="7:9" ht="15">
      <c r="H340" s="23"/>
      <c r="I340" s="23"/>
    </row>
  </sheetData>
  <mergeCells count="9">
    <mergeCell ref="G77:L77"/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98" right="0.55118110236220497" top="0.55118110236220497" bottom="1.1100000000000001" header="0.31496062992126" footer="0.21"/>
  <pageSetup paperSize="9" firstPageNumber="92" pageOrder="overThenDown" orientation="portrait" useFirstPageNumber="1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7"/>
  <sheetViews>
    <sheetView zoomScale="115" zoomScaleNormal="115" workbookViewId="0">
      <selection sqref="A1:XFD1048576"/>
    </sheetView>
  </sheetViews>
  <sheetFormatPr defaultColWidth="8.85546875" defaultRowHeight="16.899999999999999" customHeight="1"/>
  <cols>
    <col min="1" max="1" width="6.7109375" style="95" customWidth="1"/>
    <col min="2" max="2" width="38" style="11" customWidth="1"/>
    <col min="3" max="3" width="14.28515625" style="11" customWidth="1"/>
    <col min="4" max="4" width="11.7109375" style="5" bestFit="1" customWidth="1"/>
    <col min="5" max="5" width="15.140625" style="386" bestFit="1" customWidth="1"/>
    <col min="6" max="6" width="13.28515625" style="6" customWidth="1"/>
    <col min="7" max="7" width="8.140625" style="1" bestFit="1" customWidth="1"/>
    <col min="8" max="8" width="33.5703125" style="95" customWidth="1"/>
    <col min="9" max="9" width="12.42578125" style="95" bestFit="1" customWidth="1"/>
    <col min="10" max="10" width="16" style="7" bestFit="1" customWidth="1"/>
    <col min="11" max="11" width="15.140625" style="7" bestFit="1" customWidth="1"/>
    <col min="12" max="12" width="13.7109375" style="13" bestFit="1" customWidth="1"/>
    <col min="13" max="16384" width="8.85546875" style="7"/>
  </cols>
  <sheetData>
    <row r="1" spans="1:14" customFormat="1" ht="15.75">
      <c r="A1" s="849" t="s">
        <v>2550</v>
      </c>
      <c r="B1" s="849"/>
      <c r="C1" s="849"/>
      <c r="D1" s="849"/>
      <c r="E1" s="849"/>
      <c r="F1" s="849"/>
      <c r="G1" s="849" t="s">
        <v>2551</v>
      </c>
      <c r="H1" s="849"/>
      <c r="I1" s="849"/>
      <c r="J1" s="849"/>
      <c r="K1" s="849"/>
      <c r="L1" s="849"/>
    </row>
    <row r="2" spans="1:14" customFormat="1" ht="15.75">
      <c r="A2" s="849" t="s">
        <v>2307</v>
      </c>
      <c r="B2" s="849"/>
      <c r="C2" s="849"/>
      <c r="D2" s="849"/>
      <c r="E2" s="849"/>
      <c r="F2" s="849"/>
      <c r="G2" s="849" t="s">
        <v>2308</v>
      </c>
      <c r="H2" s="849"/>
      <c r="I2" s="849"/>
      <c r="J2" s="849"/>
      <c r="K2" s="849"/>
      <c r="L2" s="849"/>
    </row>
    <row r="3" spans="1:14" customFormat="1" ht="15.6" customHeight="1">
      <c r="A3" s="850" t="s">
        <v>29</v>
      </c>
      <c r="B3" s="850"/>
      <c r="C3" s="850"/>
      <c r="D3" s="850"/>
      <c r="E3" s="851" t="s">
        <v>30</v>
      </c>
      <c r="F3" s="851"/>
      <c r="G3" s="852" t="s">
        <v>2165</v>
      </c>
      <c r="H3" s="852"/>
      <c r="I3" s="852"/>
      <c r="J3" s="852"/>
      <c r="K3" s="851" t="s">
        <v>30</v>
      </c>
      <c r="L3" s="851"/>
    </row>
    <row r="4" spans="1:14" customFormat="1" ht="51" customHeight="1">
      <c r="A4" s="112" t="s">
        <v>2</v>
      </c>
      <c r="B4" s="112" t="s">
        <v>2309</v>
      </c>
      <c r="C4" s="112" t="s">
        <v>3112</v>
      </c>
      <c r="D4" s="112" t="s">
        <v>3113</v>
      </c>
      <c r="E4" s="494" t="s">
        <v>2775</v>
      </c>
      <c r="F4" s="494" t="s">
        <v>2771</v>
      </c>
      <c r="G4" s="100" t="s">
        <v>2</v>
      </c>
      <c r="H4" s="112" t="s">
        <v>2309</v>
      </c>
      <c r="I4" s="112" t="s">
        <v>3114</v>
      </c>
      <c r="J4" s="494" t="s">
        <v>3113</v>
      </c>
      <c r="K4" s="494" t="s">
        <v>2775</v>
      </c>
      <c r="L4" s="494" t="s">
        <v>2771</v>
      </c>
    </row>
    <row r="5" spans="1:14" ht="25.15" customHeight="1">
      <c r="A5" s="354" t="s">
        <v>1520</v>
      </c>
      <c r="B5" s="196" t="s">
        <v>1627</v>
      </c>
      <c r="C5" s="196"/>
      <c r="D5" s="196"/>
      <c r="E5" s="196"/>
      <c r="F5" s="196"/>
      <c r="G5" s="204" t="s">
        <v>1628</v>
      </c>
      <c r="H5" s="204" t="s">
        <v>1629</v>
      </c>
      <c r="I5" s="204"/>
      <c r="J5" s="518"/>
      <c r="K5" s="204"/>
      <c r="L5" s="204"/>
    </row>
    <row r="6" spans="1:14" ht="24.6" customHeight="1">
      <c r="A6" s="156" t="s">
        <v>1520</v>
      </c>
      <c r="B6" s="154" t="s">
        <v>1521</v>
      </c>
      <c r="C6" s="177">
        <v>3500000</v>
      </c>
      <c r="D6" s="178">
        <v>0</v>
      </c>
      <c r="E6" s="177">
        <v>100000</v>
      </c>
      <c r="F6" s="178">
        <v>100000</v>
      </c>
      <c r="G6" s="156" t="s">
        <v>1578</v>
      </c>
      <c r="H6" s="154" t="s">
        <v>1579</v>
      </c>
      <c r="I6" s="206">
        <v>3500000</v>
      </c>
      <c r="J6" s="206">
        <v>171867</v>
      </c>
      <c r="K6" s="178">
        <v>180000</v>
      </c>
      <c r="L6" s="178">
        <v>100000</v>
      </c>
    </row>
    <row r="7" spans="1:14" ht="25.15" customHeight="1">
      <c r="A7" s="156" t="s">
        <v>1522</v>
      </c>
      <c r="B7" s="154" t="s">
        <v>1523</v>
      </c>
      <c r="C7" s="177">
        <v>15000000</v>
      </c>
      <c r="D7" s="336">
        <f>3037638+350000</f>
        <v>3387638</v>
      </c>
      <c r="E7" s="336">
        <v>5000000</v>
      </c>
      <c r="F7" s="178">
        <v>5000000</v>
      </c>
      <c r="G7" s="156" t="s">
        <v>1580</v>
      </c>
      <c r="H7" s="154" t="s">
        <v>1581</v>
      </c>
      <c r="I7" s="206">
        <v>15000000</v>
      </c>
      <c r="J7" s="178">
        <v>3537235</v>
      </c>
      <c r="K7" s="178">
        <v>5000000</v>
      </c>
      <c r="L7" s="178">
        <v>5000000</v>
      </c>
    </row>
    <row r="8" spans="1:14" ht="24.6" customHeight="1">
      <c r="A8" s="156" t="s">
        <v>1524</v>
      </c>
      <c r="B8" s="154" t="s">
        <v>1525</v>
      </c>
      <c r="C8" s="177">
        <v>2500000</v>
      </c>
      <c r="D8" s="336">
        <v>401250</v>
      </c>
      <c r="E8" s="336">
        <v>600000</v>
      </c>
      <c r="F8" s="178">
        <v>1000000</v>
      </c>
      <c r="G8" s="156" t="s">
        <v>1582</v>
      </c>
      <c r="H8" s="154" t="s">
        <v>1583</v>
      </c>
      <c r="I8" s="206">
        <v>2500000</v>
      </c>
      <c r="J8" s="178">
        <v>530000</v>
      </c>
      <c r="K8" s="178">
        <v>600000</v>
      </c>
      <c r="L8" s="178">
        <v>1000000</v>
      </c>
      <c r="N8" s="8"/>
    </row>
    <row r="9" spans="1:14" ht="15" customHeight="1">
      <c r="A9" s="156" t="s">
        <v>1526</v>
      </c>
      <c r="B9" s="154" t="s">
        <v>1527</v>
      </c>
      <c r="C9" s="177">
        <v>2000000</v>
      </c>
      <c r="D9" s="336">
        <v>1095000</v>
      </c>
      <c r="E9" s="206">
        <v>1500000</v>
      </c>
      <c r="F9" s="206">
        <v>2000000</v>
      </c>
      <c r="G9" s="156" t="s">
        <v>1584</v>
      </c>
      <c r="H9" s="154" t="s">
        <v>1585</v>
      </c>
      <c r="I9" s="206">
        <v>2000000</v>
      </c>
      <c r="J9" s="206">
        <v>1390000</v>
      </c>
      <c r="K9" s="206">
        <v>1500000</v>
      </c>
      <c r="L9" s="206">
        <v>2000000</v>
      </c>
    </row>
    <row r="10" spans="1:14" ht="27.6" customHeight="1">
      <c r="A10" s="156" t="s">
        <v>1528</v>
      </c>
      <c r="B10" s="154" t="s">
        <v>1529</v>
      </c>
      <c r="C10" s="177">
        <v>1000000</v>
      </c>
      <c r="D10" s="336">
        <v>325011</v>
      </c>
      <c r="E10" s="336">
        <v>500000</v>
      </c>
      <c r="F10" s="336">
        <v>500000</v>
      </c>
      <c r="G10" s="156" t="s">
        <v>1586</v>
      </c>
      <c r="H10" s="154" t="s">
        <v>1587</v>
      </c>
      <c r="I10" s="206">
        <v>1000000</v>
      </c>
      <c r="J10" s="178">
        <v>72882</v>
      </c>
      <c r="K10" s="178">
        <v>200000</v>
      </c>
      <c r="L10" s="178">
        <v>200000</v>
      </c>
    </row>
    <row r="11" spans="1:14" ht="16.149999999999999" customHeight="1">
      <c r="A11" s="156" t="s">
        <v>1530</v>
      </c>
      <c r="B11" s="154" t="s">
        <v>1531</v>
      </c>
      <c r="C11" s="177">
        <v>100000</v>
      </c>
      <c r="D11" s="178">
        <v>0</v>
      </c>
      <c r="E11" s="336">
        <v>10000</v>
      </c>
      <c r="F11" s="178">
        <v>10000</v>
      </c>
      <c r="G11" s="156" t="s">
        <v>1588</v>
      </c>
      <c r="H11" s="154" t="s">
        <v>1589</v>
      </c>
      <c r="I11" s="206">
        <v>100000</v>
      </c>
      <c r="J11" s="178">
        <v>0</v>
      </c>
      <c r="K11" s="178">
        <v>10000</v>
      </c>
      <c r="L11" s="178">
        <v>10000</v>
      </c>
    </row>
    <row r="12" spans="1:14" ht="15.6" customHeight="1">
      <c r="A12" s="156" t="s">
        <v>1532</v>
      </c>
      <c r="B12" s="154" t="s">
        <v>1533</v>
      </c>
      <c r="C12" s="177">
        <v>100000</v>
      </c>
      <c r="D12" s="336">
        <v>100000</v>
      </c>
      <c r="E12" s="336">
        <v>200000</v>
      </c>
      <c r="F12" s="336">
        <v>200000</v>
      </c>
      <c r="G12" s="156" t="s">
        <v>1590</v>
      </c>
      <c r="H12" s="154" t="s">
        <v>1591</v>
      </c>
      <c r="I12" s="206">
        <v>100000</v>
      </c>
      <c r="J12" s="178">
        <v>100000</v>
      </c>
      <c r="K12" s="178">
        <v>200000</v>
      </c>
      <c r="L12" s="178">
        <v>200000</v>
      </c>
    </row>
    <row r="13" spans="1:14" ht="27" customHeight="1">
      <c r="A13" s="156" t="s">
        <v>1534</v>
      </c>
      <c r="B13" s="154" t="s">
        <v>1535</v>
      </c>
      <c r="C13" s="177">
        <v>200000000</v>
      </c>
      <c r="D13" s="177">
        <v>176766124</v>
      </c>
      <c r="E13" s="206">
        <v>200000000</v>
      </c>
      <c r="F13" s="206">
        <v>200000000</v>
      </c>
      <c r="G13" s="156" t="s">
        <v>1592</v>
      </c>
      <c r="H13" s="154" t="s">
        <v>1593</v>
      </c>
      <c r="I13" s="206">
        <v>200000000</v>
      </c>
      <c r="J13" s="206">
        <v>130299000</v>
      </c>
      <c r="K13" s="206">
        <v>200000000</v>
      </c>
      <c r="L13" s="206">
        <v>200000000</v>
      </c>
    </row>
    <row r="14" spans="1:14" ht="25.9" customHeight="1">
      <c r="A14" s="156" t="s">
        <v>1536</v>
      </c>
      <c r="B14" s="154" t="s">
        <v>1537</v>
      </c>
      <c r="C14" s="177">
        <v>500000</v>
      </c>
      <c r="D14" s="178">
        <v>0</v>
      </c>
      <c r="E14" s="336">
        <v>200000</v>
      </c>
      <c r="F14" s="178">
        <v>200000</v>
      </c>
      <c r="G14" s="156" t="s">
        <v>1594</v>
      </c>
      <c r="H14" s="154" t="s">
        <v>1537</v>
      </c>
      <c r="I14" s="206">
        <v>500000</v>
      </c>
      <c r="J14" s="178">
        <v>109417</v>
      </c>
      <c r="K14" s="178">
        <v>200000</v>
      </c>
      <c r="L14" s="178">
        <v>200000</v>
      </c>
    </row>
    <row r="15" spans="1:14" ht="14.45" customHeight="1">
      <c r="A15" s="156" t="s">
        <v>1538</v>
      </c>
      <c r="B15" s="154" t="s">
        <v>1539</v>
      </c>
      <c r="C15" s="177">
        <v>250000000</v>
      </c>
      <c r="D15" s="336">
        <v>3548404</v>
      </c>
      <c r="E15" s="336">
        <v>5000000</v>
      </c>
      <c r="F15" s="336">
        <v>5000000</v>
      </c>
      <c r="G15" s="156" t="s">
        <v>1595</v>
      </c>
      <c r="H15" s="154" t="s">
        <v>1539</v>
      </c>
      <c r="I15" s="206">
        <v>250000000</v>
      </c>
      <c r="J15" s="336">
        <v>2624007</v>
      </c>
      <c r="K15" s="336">
        <v>5000000</v>
      </c>
      <c r="L15" s="336">
        <v>5000000</v>
      </c>
    </row>
    <row r="16" spans="1:14" s="9" customFormat="1" ht="16.149999999999999" customHeight="1">
      <c r="A16" s="161" t="s">
        <v>43</v>
      </c>
      <c r="B16" s="255" t="s">
        <v>1466</v>
      </c>
      <c r="C16" s="311">
        <f>SUM(C6:C15)</f>
        <v>474700000</v>
      </c>
      <c r="D16" s="311">
        <f t="shared" ref="D16:F16" si="0">SUM(D6:D15)</f>
        <v>185623427</v>
      </c>
      <c r="E16" s="311">
        <f t="shared" si="0"/>
        <v>213110000</v>
      </c>
      <c r="F16" s="311">
        <f t="shared" si="0"/>
        <v>214010000</v>
      </c>
      <c r="G16" s="161" t="s">
        <v>43</v>
      </c>
      <c r="H16" s="301" t="s">
        <v>1466</v>
      </c>
      <c r="I16" s="311">
        <f t="shared" ref="I16:L16" si="1">SUM(I6:I15)</f>
        <v>474700000</v>
      </c>
      <c r="J16" s="311">
        <f t="shared" si="1"/>
        <v>138834408</v>
      </c>
      <c r="K16" s="311">
        <f t="shared" si="1"/>
        <v>212890000</v>
      </c>
      <c r="L16" s="311">
        <f t="shared" si="1"/>
        <v>213710000</v>
      </c>
    </row>
    <row r="17" spans="1:12" s="10" customFormat="1" ht="16.899999999999999" customHeight="1">
      <c r="A17" s="337" t="s">
        <v>1540</v>
      </c>
      <c r="B17" s="254" t="s">
        <v>1541</v>
      </c>
      <c r="C17" s="333"/>
      <c r="D17" s="334"/>
      <c r="E17" s="382"/>
      <c r="F17" s="333"/>
      <c r="G17" s="217" t="s">
        <v>1596</v>
      </c>
      <c r="H17" s="254" t="s">
        <v>1541</v>
      </c>
      <c r="I17" s="206"/>
      <c r="J17" s="356"/>
      <c r="K17" s="346"/>
      <c r="L17" s="206"/>
    </row>
    <row r="18" spans="1:12" ht="15" customHeight="1">
      <c r="A18" s="156" t="s">
        <v>1542</v>
      </c>
      <c r="B18" s="93" t="s">
        <v>1543</v>
      </c>
      <c r="C18" s="177">
        <v>300000</v>
      </c>
      <c r="D18" s="178">
        <v>0</v>
      </c>
      <c r="E18" s="336">
        <v>10000</v>
      </c>
      <c r="F18" s="336">
        <v>10000</v>
      </c>
      <c r="G18" s="156" t="s">
        <v>1597</v>
      </c>
      <c r="H18" s="93" t="s">
        <v>1543</v>
      </c>
      <c r="I18" s="206">
        <v>300000</v>
      </c>
      <c r="J18" s="178">
        <v>0</v>
      </c>
      <c r="K18" s="178">
        <v>10000</v>
      </c>
      <c r="L18" s="336">
        <v>10000</v>
      </c>
    </row>
    <row r="19" spans="1:12" ht="14.45" customHeight="1">
      <c r="A19" s="156" t="s">
        <v>1544</v>
      </c>
      <c r="B19" s="93" t="s">
        <v>1545</v>
      </c>
      <c r="C19" s="177">
        <v>10000</v>
      </c>
      <c r="D19" s="452">
        <v>0</v>
      </c>
      <c r="E19" s="336">
        <v>10000</v>
      </c>
      <c r="F19" s="336">
        <v>10000</v>
      </c>
      <c r="G19" s="156" t="s">
        <v>1598</v>
      </c>
      <c r="H19" s="93" t="s">
        <v>1545</v>
      </c>
      <c r="I19" s="206">
        <v>10000</v>
      </c>
      <c r="J19" s="178">
        <v>0</v>
      </c>
      <c r="K19" s="206">
        <v>10000</v>
      </c>
      <c r="L19" s="336">
        <v>10000</v>
      </c>
    </row>
    <row r="20" spans="1:12" ht="13.9" customHeight="1">
      <c r="A20" s="156" t="s">
        <v>1546</v>
      </c>
      <c r="B20" s="93" t="s">
        <v>1547</v>
      </c>
      <c r="C20" s="177">
        <v>10000</v>
      </c>
      <c r="D20" s="178">
        <v>0</v>
      </c>
      <c r="E20" s="336">
        <v>10000</v>
      </c>
      <c r="F20" s="336">
        <v>10000</v>
      </c>
      <c r="G20" s="156" t="s">
        <v>1599</v>
      </c>
      <c r="H20" s="93" t="s">
        <v>1547</v>
      </c>
      <c r="I20" s="206">
        <v>10000</v>
      </c>
      <c r="J20" s="178">
        <v>0</v>
      </c>
      <c r="K20" s="206">
        <v>10000</v>
      </c>
      <c r="L20" s="336">
        <v>10000</v>
      </c>
    </row>
    <row r="21" spans="1:12" ht="15" customHeight="1">
      <c r="A21" s="156" t="s">
        <v>1548</v>
      </c>
      <c r="B21" s="93" t="s">
        <v>1549</v>
      </c>
      <c r="C21" s="177">
        <v>10000</v>
      </c>
      <c r="D21" s="178">
        <v>0</v>
      </c>
      <c r="E21" s="336">
        <v>10000</v>
      </c>
      <c r="F21" s="336">
        <v>10000</v>
      </c>
      <c r="G21" s="156" t="s">
        <v>1600</v>
      </c>
      <c r="H21" s="93" t="s">
        <v>1549</v>
      </c>
      <c r="I21" s="206">
        <v>10000</v>
      </c>
      <c r="J21" s="178">
        <v>0</v>
      </c>
      <c r="K21" s="206">
        <v>10000</v>
      </c>
      <c r="L21" s="336">
        <v>10000</v>
      </c>
    </row>
    <row r="22" spans="1:12" ht="15.6" customHeight="1">
      <c r="A22" s="156" t="s">
        <v>1550</v>
      </c>
      <c r="B22" s="93" t="s">
        <v>1551</v>
      </c>
      <c r="C22" s="177">
        <v>2500000</v>
      </c>
      <c r="D22" s="336">
        <v>3721500</v>
      </c>
      <c r="E22" s="336">
        <v>5000000</v>
      </c>
      <c r="F22" s="336">
        <v>5000000</v>
      </c>
      <c r="G22" s="156" t="s">
        <v>1601</v>
      </c>
      <c r="H22" s="93" t="s">
        <v>1551</v>
      </c>
      <c r="I22" s="206">
        <v>2500000</v>
      </c>
      <c r="J22" s="178">
        <v>2300000</v>
      </c>
      <c r="K22" s="178">
        <v>5000000</v>
      </c>
      <c r="L22" s="178">
        <v>5000000</v>
      </c>
    </row>
    <row r="23" spans="1:12" ht="15" customHeight="1">
      <c r="A23" s="156" t="s">
        <v>1552</v>
      </c>
      <c r="B23" s="93" t="s">
        <v>1553</v>
      </c>
      <c r="C23" s="177">
        <v>15000000</v>
      </c>
      <c r="D23" s="336">
        <v>18569703</v>
      </c>
      <c r="E23" s="336">
        <v>20000000</v>
      </c>
      <c r="F23" s="336">
        <v>20000000</v>
      </c>
      <c r="G23" s="156" t="s">
        <v>1602</v>
      </c>
      <c r="H23" s="93" t="s">
        <v>1603</v>
      </c>
      <c r="I23" s="206">
        <v>15000000</v>
      </c>
      <c r="J23" s="178">
        <v>8361928</v>
      </c>
      <c r="K23" s="336">
        <v>20000000</v>
      </c>
      <c r="L23" s="336">
        <v>20000000</v>
      </c>
    </row>
    <row r="24" spans="1:12" ht="15" customHeight="1">
      <c r="A24" s="156" t="s">
        <v>1554</v>
      </c>
      <c r="B24" s="93" t="s">
        <v>1555</v>
      </c>
      <c r="C24" s="177">
        <v>2500000</v>
      </c>
      <c r="D24" s="177">
        <v>3317923</v>
      </c>
      <c r="E24" s="177">
        <v>5000000</v>
      </c>
      <c r="F24" s="177">
        <v>5000000</v>
      </c>
      <c r="G24" s="156" t="s">
        <v>1604</v>
      </c>
      <c r="H24" s="93" t="s">
        <v>1555</v>
      </c>
      <c r="I24" s="206">
        <v>2500000</v>
      </c>
      <c r="J24" s="206">
        <v>1321372</v>
      </c>
      <c r="K24" s="177">
        <v>5000000</v>
      </c>
      <c r="L24" s="177">
        <v>5000000</v>
      </c>
    </row>
    <row r="25" spans="1:12" ht="15" customHeight="1">
      <c r="A25" s="156" t="s">
        <v>1556</v>
      </c>
      <c r="B25" s="93" t="s">
        <v>1557</v>
      </c>
      <c r="C25" s="177">
        <v>100000</v>
      </c>
      <c r="D25" s="178">
        <v>0</v>
      </c>
      <c r="E25" s="336">
        <v>10000</v>
      </c>
      <c r="F25" s="177">
        <v>10000</v>
      </c>
      <c r="G25" s="156" t="s">
        <v>1605</v>
      </c>
      <c r="H25" s="93" t="s">
        <v>1606</v>
      </c>
      <c r="I25" s="206">
        <v>100000</v>
      </c>
      <c r="J25" s="178">
        <v>0</v>
      </c>
      <c r="K25" s="206">
        <v>10000</v>
      </c>
      <c r="L25" s="206">
        <v>10000</v>
      </c>
    </row>
    <row r="26" spans="1:12" ht="14.45" customHeight="1">
      <c r="A26" s="156" t="s">
        <v>1558</v>
      </c>
      <c r="B26" s="93" t="s">
        <v>1559</v>
      </c>
      <c r="C26" s="177">
        <v>1500000</v>
      </c>
      <c r="D26" s="336">
        <v>572075</v>
      </c>
      <c r="E26" s="336">
        <v>800000</v>
      </c>
      <c r="F26" s="336">
        <v>800000</v>
      </c>
      <c r="G26" s="156" t="s">
        <v>1607</v>
      </c>
      <c r="H26" s="93" t="s">
        <v>1608</v>
      </c>
      <c r="I26" s="206">
        <v>1500000</v>
      </c>
      <c r="J26" s="178">
        <v>572075</v>
      </c>
      <c r="K26" s="336">
        <v>800000</v>
      </c>
      <c r="L26" s="336">
        <v>800000</v>
      </c>
    </row>
    <row r="27" spans="1:12" ht="15" customHeight="1">
      <c r="A27" s="156" t="s">
        <v>1560</v>
      </c>
      <c r="B27" s="93" t="s">
        <v>1561</v>
      </c>
      <c r="C27" s="177">
        <v>5000000</v>
      </c>
      <c r="D27" s="336">
        <v>5134326</v>
      </c>
      <c r="E27" s="336">
        <v>6000000</v>
      </c>
      <c r="F27" s="336">
        <v>6000000</v>
      </c>
      <c r="G27" s="156" t="s">
        <v>1609</v>
      </c>
      <c r="H27" s="93" t="s">
        <v>1610</v>
      </c>
      <c r="I27" s="206">
        <v>5000000</v>
      </c>
      <c r="J27" s="178">
        <v>4215682</v>
      </c>
      <c r="K27" s="336">
        <v>6000000</v>
      </c>
      <c r="L27" s="336">
        <v>6000000</v>
      </c>
    </row>
    <row r="28" spans="1:12" ht="15.6" customHeight="1">
      <c r="A28" s="156" t="s">
        <v>1562</v>
      </c>
      <c r="B28" s="93" t="s">
        <v>1563</v>
      </c>
      <c r="C28" s="177">
        <v>20000000</v>
      </c>
      <c r="D28" s="336">
        <v>16734789</v>
      </c>
      <c r="E28" s="336">
        <v>22500000</v>
      </c>
      <c r="F28" s="336">
        <v>22500000</v>
      </c>
      <c r="G28" s="156" t="s">
        <v>1611</v>
      </c>
      <c r="H28" s="93" t="s">
        <v>1612</v>
      </c>
      <c r="I28" s="206">
        <v>20000000</v>
      </c>
      <c r="J28" s="178">
        <v>16724955</v>
      </c>
      <c r="K28" s="336">
        <v>22500000</v>
      </c>
      <c r="L28" s="336">
        <v>22500000</v>
      </c>
    </row>
    <row r="29" spans="1:12" ht="15" customHeight="1">
      <c r="A29" s="156" t="s">
        <v>1564</v>
      </c>
      <c r="B29" s="93" t="s">
        <v>1565</v>
      </c>
      <c r="C29" s="177">
        <v>100000</v>
      </c>
      <c r="D29" s="336">
        <v>16059</v>
      </c>
      <c r="E29" s="336">
        <v>20000</v>
      </c>
      <c r="F29" s="177">
        <v>0</v>
      </c>
      <c r="G29" s="156" t="s">
        <v>1613</v>
      </c>
      <c r="H29" s="93" t="s">
        <v>1614</v>
      </c>
      <c r="I29" s="206">
        <v>100000</v>
      </c>
      <c r="J29" s="178">
        <v>16059</v>
      </c>
      <c r="K29" s="178">
        <v>20000</v>
      </c>
      <c r="L29" s="206">
        <v>0</v>
      </c>
    </row>
    <row r="30" spans="1:12" ht="14.45" customHeight="1">
      <c r="A30" s="156" t="s">
        <v>1566</v>
      </c>
      <c r="B30" s="93" t="s">
        <v>1567</v>
      </c>
      <c r="C30" s="177">
        <v>30000</v>
      </c>
      <c r="D30" s="178">
        <v>0</v>
      </c>
      <c r="E30" s="336">
        <v>0</v>
      </c>
      <c r="F30" s="177">
        <v>0</v>
      </c>
      <c r="G30" s="156" t="s">
        <v>1615</v>
      </c>
      <c r="H30" s="93" t="s">
        <v>1616</v>
      </c>
      <c r="I30" s="206">
        <v>30000</v>
      </c>
      <c r="J30" s="178">
        <v>0</v>
      </c>
      <c r="K30" s="178">
        <v>0</v>
      </c>
      <c r="L30" s="206">
        <v>0</v>
      </c>
    </row>
    <row r="31" spans="1:12" ht="14.45" customHeight="1">
      <c r="A31" s="156" t="s">
        <v>1568</v>
      </c>
      <c r="B31" s="93" t="s">
        <v>1569</v>
      </c>
      <c r="C31" s="177">
        <v>100000</v>
      </c>
      <c r="D31" s="336">
        <v>8029</v>
      </c>
      <c r="E31" s="336">
        <v>10000</v>
      </c>
      <c r="F31" s="336">
        <v>10000</v>
      </c>
      <c r="G31" s="156" t="s">
        <v>1617</v>
      </c>
      <c r="H31" s="93" t="s">
        <v>1618</v>
      </c>
      <c r="I31" s="206">
        <v>100000</v>
      </c>
      <c r="J31" s="178">
        <v>0</v>
      </c>
      <c r="K31" s="178">
        <v>10000</v>
      </c>
      <c r="L31" s="178">
        <v>10000</v>
      </c>
    </row>
    <row r="32" spans="1:12" ht="14.45" customHeight="1">
      <c r="A32" s="156" t="s">
        <v>1570</v>
      </c>
      <c r="B32" s="93" t="s">
        <v>1571</v>
      </c>
      <c r="C32" s="177">
        <v>100000</v>
      </c>
      <c r="D32" s="336">
        <v>4015</v>
      </c>
      <c r="E32" s="336">
        <v>10000</v>
      </c>
      <c r="F32" s="336">
        <v>10000</v>
      </c>
      <c r="G32" s="156" t="s">
        <v>1619</v>
      </c>
      <c r="H32" s="93" t="s">
        <v>1620</v>
      </c>
      <c r="I32" s="206">
        <v>100000</v>
      </c>
      <c r="J32" s="178">
        <v>0</v>
      </c>
      <c r="K32" s="178">
        <v>10000</v>
      </c>
      <c r="L32" s="178">
        <v>10000</v>
      </c>
    </row>
    <row r="33" spans="1:13" ht="15" customHeight="1">
      <c r="A33" s="156" t="s">
        <v>1572</v>
      </c>
      <c r="B33" s="93" t="s">
        <v>1573</v>
      </c>
      <c r="C33" s="177">
        <v>50000</v>
      </c>
      <c r="D33" s="336">
        <v>90</v>
      </c>
      <c r="E33" s="336">
        <v>10000</v>
      </c>
      <c r="F33" s="336">
        <v>10000</v>
      </c>
      <c r="G33" s="156" t="s">
        <v>1621</v>
      </c>
      <c r="H33" s="93" t="s">
        <v>1622</v>
      </c>
      <c r="I33" s="206">
        <v>50000</v>
      </c>
      <c r="J33" s="178">
        <v>0</v>
      </c>
      <c r="K33" s="178">
        <v>10000</v>
      </c>
      <c r="L33" s="178">
        <v>10000</v>
      </c>
    </row>
    <row r="34" spans="1:13" ht="14.45" customHeight="1">
      <c r="A34" s="156" t="s">
        <v>1574</v>
      </c>
      <c r="B34" s="93" t="s">
        <v>1575</v>
      </c>
      <c r="C34" s="177">
        <v>2500000</v>
      </c>
      <c r="D34" s="178">
        <v>0</v>
      </c>
      <c r="E34" s="336">
        <v>100000</v>
      </c>
      <c r="F34" s="336">
        <v>100000</v>
      </c>
      <c r="G34" s="156" t="s">
        <v>1623</v>
      </c>
      <c r="H34" s="93" t="s">
        <v>1575</v>
      </c>
      <c r="I34" s="206">
        <v>2500000</v>
      </c>
      <c r="J34" s="178">
        <v>912240</v>
      </c>
      <c r="K34" s="178">
        <v>1000000</v>
      </c>
      <c r="L34" s="178">
        <v>1000000</v>
      </c>
    </row>
    <row r="35" spans="1:13" ht="13.9" customHeight="1">
      <c r="A35" s="156" t="s">
        <v>1576</v>
      </c>
      <c r="B35" s="93" t="s">
        <v>2118</v>
      </c>
      <c r="C35" s="177">
        <v>100000</v>
      </c>
      <c r="D35" s="336">
        <v>2880</v>
      </c>
      <c r="E35" s="336">
        <v>10000</v>
      </c>
      <c r="F35" s="336">
        <v>10000</v>
      </c>
      <c r="G35" s="156" t="s">
        <v>1624</v>
      </c>
      <c r="H35" s="93" t="s">
        <v>1625</v>
      </c>
      <c r="I35" s="206">
        <v>100000</v>
      </c>
      <c r="J35" s="178">
        <v>2990</v>
      </c>
      <c r="K35" s="178">
        <v>10000</v>
      </c>
      <c r="L35" s="178">
        <v>10000</v>
      </c>
    </row>
    <row r="36" spans="1:13" ht="14.45" customHeight="1">
      <c r="A36" s="156" t="s">
        <v>2305</v>
      </c>
      <c r="B36" s="93" t="s">
        <v>2453</v>
      </c>
      <c r="C36" s="177">
        <v>50000000</v>
      </c>
      <c r="D36" s="336">
        <v>16595</v>
      </c>
      <c r="E36" s="336">
        <v>50000</v>
      </c>
      <c r="F36" s="336">
        <v>50000</v>
      </c>
      <c r="G36" s="156" t="s">
        <v>2301</v>
      </c>
      <c r="H36" s="93" t="s">
        <v>2302</v>
      </c>
      <c r="I36" s="206">
        <v>50000000</v>
      </c>
      <c r="J36" s="178">
        <v>20107</v>
      </c>
      <c r="K36" s="336">
        <v>1500000</v>
      </c>
      <c r="L36" s="336">
        <v>1500000</v>
      </c>
    </row>
    <row r="37" spans="1:13" ht="15" customHeight="1">
      <c r="A37" s="156" t="s">
        <v>2306</v>
      </c>
      <c r="B37" s="93" t="s">
        <v>2454</v>
      </c>
      <c r="C37" s="177">
        <v>50000000</v>
      </c>
      <c r="D37" s="336">
        <v>16596</v>
      </c>
      <c r="E37" s="336">
        <v>50000</v>
      </c>
      <c r="F37" s="336">
        <v>50000</v>
      </c>
      <c r="G37" s="156" t="s">
        <v>2303</v>
      </c>
      <c r="H37" s="93" t="s">
        <v>2304</v>
      </c>
      <c r="I37" s="206">
        <v>50000000</v>
      </c>
      <c r="J37" s="178">
        <v>20108</v>
      </c>
      <c r="K37" s="336">
        <v>1500000</v>
      </c>
      <c r="L37" s="336">
        <v>1500000</v>
      </c>
    </row>
    <row r="38" spans="1:13" ht="13.9" customHeight="1">
      <c r="A38" s="156" t="s">
        <v>2310</v>
      </c>
      <c r="B38" s="93" t="s">
        <v>2311</v>
      </c>
      <c r="C38" s="142">
        <v>1000000</v>
      </c>
      <c r="D38" s="336">
        <v>618</v>
      </c>
      <c r="E38" s="336">
        <v>10000</v>
      </c>
      <c r="F38" s="336">
        <v>10000</v>
      </c>
      <c r="G38" s="156" t="s">
        <v>2312</v>
      </c>
      <c r="H38" s="93" t="s">
        <v>2311</v>
      </c>
      <c r="I38" s="206">
        <v>1000000</v>
      </c>
      <c r="J38" s="336">
        <v>53837072</v>
      </c>
      <c r="K38" s="336">
        <v>60000000</v>
      </c>
      <c r="L38" s="336">
        <v>60000000</v>
      </c>
    </row>
    <row r="39" spans="1:13" ht="14.45" customHeight="1">
      <c r="A39" s="156" t="s">
        <v>2537</v>
      </c>
      <c r="B39" s="93" t="s">
        <v>2536</v>
      </c>
      <c r="C39" s="177">
        <v>20000000</v>
      </c>
      <c r="D39" s="336">
        <v>3000</v>
      </c>
      <c r="E39" s="336">
        <v>10000</v>
      </c>
      <c r="F39" s="336">
        <v>10000</v>
      </c>
      <c r="G39" s="156" t="s">
        <v>2753</v>
      </c>
      <c r="H39" s="93" t="s">
        <v>2536</v>
      </c>
      <c r="I39" s="206">
        <v>20000000</v>
      </c>
      <c r="J39" s="178">
        <v>7600</v>
      </c>
      <c r="K39" s="178">
        <v>10000</v>
      </c>
      <c r="L39" s="178">
        <v>10000</v>
      </c>
    </row>
    <row r="40" spans="1:13" ht="16.149999999999999" customHeight="1">
      <c r="A40" s="156" t="s">
        <v>2744</v>
      </c>
      <c r="B40" s="93" t="s">
        <v>2747</v>
      </c>
      <c r="C40" s="177">
        <v>500000</v>
      </c>
      <c r="D40" s="336">
        <v>1448134</v>
      </c>
      <c r="E40" s="336">
        <v>2000000</v>
      </c>
      <c r="F40" s="336">
        <v>2000000</v>
      </c>
      <c r="G40" s="430" t="s">
        <v>2750</v>
      </c>
      <c r="H40" s="93" t="s">
        <v>2747</v>
      </c>
      <c r="I40" s="177">
        <v>500000</v>
      </c>
      <c r="J40" s="336">
        <v>972317</v>
      </c>
      <c r="K40" s="336">
        <v>2000000</v>
      </c>
      <c r="L40" s="336">
        <v>2000000</v>
      </c>
    </row>
    <row r="41" spans="1:13" ht="16.149999999999999" customHeight="1">
      <c r="A41" s="430" t="s">
        <v>2745</v>
      </c>
      <c r="B41" s="93" t="s">
        <v>2748</v>
      </c>
      <c r="C41" s="177">
        <v>500000</v>
      </c>
      <c r="D41" s="336">
        <v>1449981</v>
      </c>
      <c r="E41" s="336">
        <v>2000000</v>
      </c>
      <c r="F41" s="177">
        <v>2000000</v>
      </c>
      <c r="G41" s="430" t="s">
        <v>2751</v>
      </c>
      <c r="H41" s="93" t="s">
        <v>2748</v>
      </c>
      <c r="I41" s="177">
        <v>500000</v>
      </c>
      <c r="J41" s="336">
        <v>991632</v>
      </c>
      <c r="K41" s="336">
        <v>2000000</v>
      </c>
      <c r="L41" s="336">
        <v>2000000</v>
      </c>
    </row>
    <row r="42" spans="1:13" ht="16.149999999999999" customHeight="1">
      <c r="A42" s="430" t="s">
        <v>2746</v>
      </c>
      <c r="B42" s="93" t="s">
        <v>2749</v>
      </c>
      <c r="C42" s="177">
        <v>500000</v>
      </c>
      <c r="D42" s="178">
        <v>0</v>
      </c>
      <c r="E42" s="177">
        <v>10000</v>
      </c>
      <c r="F42" s="177">
        <v>10000</v>
      </c>
      <c r="G42" s="430" t="s">
        <v>2752</v>
      </c>
      <c r="H42" s="93" t="s">
        <v>2749</v>
      </c>
      <c r="I42" s="177">
        <v>500000</v>
      </c>
      <c r="J42" s="336">
        <v>62</v>
      </c>
      <c r="K42" s="336">
        <v>10000</v>
      </c>
      <c r="L42" s="177">
        <v>10000</v>
      </c>
    </row>
    <row r="43" spans="1:13" ht="16.149999999999999" customHeight="1">
      <c r="A43" s="156" t="s">
        <v>2783</v>
      </c>
      <c r="B43" s="156" t="s">
        <v>3129</v>
      </c>
      <c r="C43" s="177">
        <v>0</v>
      </c>
      <c r="D43" s="178">
        <v>0</v>
      </c>
      <c r="E43" s="177">
        <v>0</v>
      </c>
      <c r="F43" s="177">
        <v>1500000</v>
      </c>
      <c r="G43" s="430" t="s">
        <v>2783</v>
      </c>
      <c r="H43" s="93" t="s">
        <v>3129</v>
      </c>
      <c r="I43" s="177">
        <v>0</v>
      </c>
      <c r="J43" s="336">
        <v>0</v>
      </c>
      <c r="K43" s="336">
        <v>0</v>
      </c>
      <c r="L43" s="177">
        <v>1500000</v>
      </c>
      <c r="M43" t="s">
        <v>3127</v>
      </c>
    </row>
    <row r="44" spans="1:13" ht="16.149999999999999" customHeight="1">
      <c r="A44" s="156" t="s">
        <v>2783</v>
      </c>
      <c r="B44" s="156" t="s">
        <v>3128</v>
      </c>
      <c r="C44" s="177">
        <v>0</v>
      </c>
      <c r="D44" s="178">
        <v>0</v>
      </c>
      <c r="E44" s="177">
        <v>0</v>
      </c>
      <c r="F44" s="177">
        <v>500000</v>
      </c>
      <c r="G44" s="431" t="s">
        <v>2783</v>
      </c>
      <c r="H44" s="260" t="s">
        <v>3128</v>
      </c>
      <c r="I44" s="177">
        <v>0</v>
      </c>
      <c r="J44" s="336">
        <v>0</v>
      </c>
      <c r="K44" s="336">
        <v>0</v>
      </c>
      <c r="L44" s="177">
        <v>500000</v>
      </c>
      <c r="M44" t="s">
        <v>3127</v>
      </c>
    </row>
    <row r="45" spans="1:13" ht="15">
      <c r="A45" s="161" t="s">
        <v>1577</v>
      </c>
      <c r="B45" s="255" t="s">
        <v>1466</v>
      </c>
      <c r="C45" s="311">
        <f>SUM(C17:C44)</f>
        <v>172410000</v>
      </c>
      <c r="D45" s="311">
        <f t="shared" ref="D45:F45" si="2">SUM(D17:D44)</f>
        <v>51016313</v>
      </c>
      <c r="E45" s="311">
        <f t="shared" si="2"/>
        <v>63640000</v>
      </c>
      <c r="F45" s="311">
        <f t="shared" si="2"/>
        <v>65620000</v>
      </c>
      <c r="G45" s="161" t="s">
        <v>1577</v>
      </c>
      <c r="H45" s="432" t="s">
        <v>1466</v>
      </c>
      <c r="I45" s="311">
        <f t="shared" ref="I45:L45" si="3">SUM(I17:I44)</f>
        <v>172410000</v>
      </c>
      <c r="J45" s="311">
        <f t="shared" si="3"/>
        <v>90276199</v>
      </c>
      <c r="K45" s="311">
        <f t="shared" si="3"/>
        <v>127430000</v>
      </c>
      <c r="L45" s="311">
        <f t="shared" si="3"/>
        <v>129410000</v>
      </c>
    </row>
    <row r="46" spans="1:13" ht="14.45" hidden="1" customHeight="1">
      <c r="A46" s="357"/>
      <c r="B46" s="339"/>
      <c r="C46" s="178"/>
      <c r="D46" s="340"/>
      <c r="E46" s="336"/>
      <c r="F46" s="32"/>
      <c r="G46" s="358"/>
      <c r="H46" s="359"/>
      <c r="I46" s="359"/>
      <c r="J46" s="301" t="s">
        <v>113</v>
      </c>
      <c r="K46" s="311">
        <f>J16+J45</f>
        <v>229110607</v>
      </c>
      <c r="L46" s="311" t="e">
        <f>SUM(#REF!,#REF!)</f>
        <v>#REF!</v>
      </c>
    </row>
    <row r="47" spans="1:13" ht="14.45" hidden="1" customHeight="1">
      <c r="A47" s="184"/>
      <c r="B47" s="154"/>
      <c r="C47" s="178"/>
      <c r="D47" s="177"/>
      <c r="E47" s="142"/>
      <c r="F47" s="32"/>
      <c r="G47" s="358"/>
      <c r="H47" s="847" t="s">
        <v>1626</v>
      </c>
      <c r="I47" s="847"/>
      <c r="J47" s="847"/>
      <c r="K47" s="847"/>
      <c r="L47" s="847"/>
    </row>
    <row r="48" spans="1:13" ht="16.149999999999999" customHeight="1">
      <c r="A48" s="27"/>
      <c r="B48" s="360" t="s">
        <v>113</v>
      </c>
      <c r="C48" s="361">
        <f>C16+C45</f>
        <v>647110000</v>
      </c>
      <c r="D48" s="361">
        <f>D16+D45</f>
        <v>236639740</v>
      </c>
      <c r="E48" s="361">
        <f>E16+E45</f>
        <v>276750000</v>
      </c>
      <c r="F48" s="361">
        <f>F16+F45</f>
        <v>279630000</v>
      </c>
      <c r="G48" s="150"/>
      <c r="H48" s="298" t="s">
        <v>113</v>
      </c>
      <c r="I48" s="361">
        <f>I16+I45</f>
        <v>647110000</v>
      </c>
      <c r="J48" s="361">
        <f>J16+J45</f>
        <v>229110607</v>
      </c>
      <c r="K48" s="361">
        <f>K16+K45</f>
        <v>340320000</v>
      </c>
      <c r="L48" s="361">
        <f>L16+L45</f>
        <v>343120000</v>
      </c>
    </row>
    <row r="49" spans="1:12" ht="16.899999999999999" customHeight="1">
      <c r="A49" s="352"/>
      <c r="B49" s="15"/>
      <c r="C49" s="15"/>
      <c r="D49" s="670"/>
      <c r="E49" s="383"/>
      <c r="F49" s="15"/>
      <c r="G49" s="848" t="s">
        <v>1626</v>
      </c>
      <c r="H49" s="848"/>
      <c r="I49" s="848"/>
      <c r="J49" s="848"/>
      <c r="K49" s="848"/>
      <c r="L49" s="848"/>
    </row>
    <row r="50" spans="1:12" ht="16.899999999999999" customHeight="1">
      <c r="B50" s="7"/>
      <c r="C50" s="7"/>
      <c r="D50" s="519"/>
      <c r="E50" s="384"/>
      <c r="F50" s="7"/>
      <c r="G50" s="7"/>
      <c r="I50" s="576"/>
      <c r="J50" s="576"/>
      <c r="K50" s="576"/>
      <c r="L50" s="576"/>
    </row>
    <row r="51" spans="1:12" ht="58.9" customHeight="1">
      <c r="B51" s="7"/>
      <c r="C51" s="519"/>
      <c r="D51" s="519"/>
      <c r="E51" s="519"/>
      <c r="F51" s="519"/>
      <c r="G51" s="7"/>
      <c r="I51" s="577"/>
      <c r="J51" s="577"/>
      <c r="K51" s="577"/>
      <c r="L51" s="577"/>
    </row>
    <row r="52" spans="1:12" ht="30" customHeight="1">
      <c r="B52" s="7"/>
      <c r="C52" s="7"/>
      <c r="D52" s="7"/>
      <c r="E52" s="671"/>
      <c r="F52" s="7"/>
      <c r="G52" s="7"/>
      <c r="K52" s="519"/>
      <c r="L52" s="7"/>
    </row>
    <row r="53" spans="1:12" ht="26.45" customHeight="1">
      <c r="B53" s="7"/>
      <c r="C53" s="7"/>
      <c r="D53" s="7"/>
      <c r="E53" s="384"/>
      <c r="F53" s="7"/>
      <c r="G53" s="7"/>
      <c r="L53" s="7"/>
    </row>
    <row r="54" spans="1:12" ht="16.899999999999999" customHeight="1">
      <c r="B54" s="7"/>
      <c r="C54" s="7"/>
      <c r="D54" s="7"/>
      <c r="E54" s="384"/>
      <c r="F54" s="7"/>
      <c r="G54" s="7"/>
      <c r="L54" s="7"/>
    </row>
    <row r="55" spans="1:12" ht="16.899999999999999" customHeight="1">
      <c r="B55" s="7"/>
      <c r="C55" s="7"/>
      <c r="D55" s="7"/>
      <c r="E55" s="384"/>
      <c r="F55" s="7"/>
      <c r="G55" s="7"/>
      <c r="L55" s="7"/>
    </row>
    <row r="56" spans="1:12" ht="16.899999999999999" customHeight="1">
      <c r="B56" s="7"/>
      <c r="C56" s="7"/>
      <c r="D56" s="7"/>
      <c r="E56" s="384"/>
      <c r="F56" s="7"/>
      <c r="G56" s="7"/>
      <c r="L56" s="7"/>
    </row>
    <row r="57" spans="1:12" ht="16.899999999999999" customHeight="1">
      <c r="B57" s="7"/>
      <c r="C57" s="7"/>
      <c r="D57" s="7"/>
      <c r="E57" s="384"/>
      <c r="F57" s="7"/>
      <c r="G57" s="7"/>
      <c r="L57" s="7"/>
    </row>
    <row r="58" spans="1:12" ht="16.899999999999999" customHeight="1">
      <c r="B58" s="7"/>
      <c r="C58" s="7"/>
      <c r="D58" s="7"/>
      <c r="E58" s="384"/>
      <c r="F58" s="7"/>
      <c r="G58" s="7"/>
      <c r="L58" s="7"/>
    </row>
    <row r="59" spans="1:12" ht="16.899999999999999" customHeight="1">
      <c r="B59" s="7"/>
      <c r="C59" s="7"/>
      <c r="D59" s="7"/>
      <c r="E59" s="384"/>
      <c r="F59" s="7"/>
      <c r="G59" s="7"/>
      <c r="L59" s="7"/>
    </row>
    <row r="60" spans="1:12" ht="16.899999999999999" customHeight="1">
      <c r="B60" s="7"/>
      <c r="C60" s="7"/>
      <c r="D60" s="7"/>
      <c r="E60" s="384"/>
      <c r="F60" s="7"/>
      <c r="G60" s="7"/>
      <c r="L60" s="7"/>
    </row>
    <row r="61" spans="1:12" ht="16.899999999999999" customHeight="1">
      <c r="B61" s="7"/>
      <c r="C61" s="7"/>
      <c r="D61" s="7"/>
      <c r="E61" s="384"/>
      <c r="F61" s="7"/>
      <c r="G61" s="7"/>
      <c r="L61" s="7"/>
    </row>
    <row r="62" spans="1:12" ht="16.899999999999999" customHeight="1">
      <c r="B62" s="7"/>
      <c r="C62" s="7"/>
      <c r="D62" s="7"/>
      <c r="E62" s="384"/>
      <c r="F62" s="7"/>
      <c r="G62" s="7"/>
      <c r="L62" s="7"/>
    </row>
    <row r="63" spans="1:12" ht="16.899999999999999" customHeight="1">
      <c r="B63" s="7"/>
      <c r="C63" s="7"/>
      <c r="D63" s="7"/>
      <c r="E63" s="384"/>
      <c r="F63" s="7"/>
      <c r="G63" s="7"/>
      <c r="L63" s="7"/>
    </row>
    <row r="64" spans="1:12" ht="16.899999999999999" customHeight="1">
      <c r="B64" s="7"/>
      <c r="C64" s="7"/>
      <c r="D64" s="7"/>
      <c r="E64" s="384"/>
      <c r="F64" s="7"/>
      <c r="G64" s="7"/>
      <c r="L64" s="7"/>
    </row>
    <row r="65" spans="2:12" ht="16.899999999999999" customHeight="1">
      <c r="B65" s="7"/>
      <c r="C65" s="7"/>
      <c r="D65" s="7"/>
      <c r="E65" s="384"/>
      <c r="F65" s="7"/>
      <c r="G65" s="7"/>
      <c r="L65" s="7"/>
    </row>
    <row r="66" spans="2:12" ht="16.899999999999999" customHeight="1">
      <c r="B66" s="7"/>
      <c r="C66" s="7"/>
      <c r="D66" s="7"/>
      <c r="E66" s="384"/>
      <c r="F66" s="7"/>
      <c r="G66" s="7"/>
      <c r="L66" s="7"/>
    </row>
    <row r="67" spans="2:12" ht="16.899999999999999" customHeight="1">
      <c r="B67" s="7"/>
      <c r="C67" s="7"/>
      <c r="D67" s="7"/>
      <c r="E67" s="384"/>
      <c r="F67" s="7"/>
      <c r="G67" s="7"/>
      <c r="L67" s="7"/>
    </row>
    <row r="68" spans="2:12" ht="16.899999999999999" customHeight="1">
      <c r="B68" s="7"/>
      <c r="C68" s="7"/>
      <c r="D68" s="7"/>
      <c r="E68" s="384"/>
      <c r="F68" s="7"/>
      <c r="G68" s="7"/>
      <c r="L68" s="7"/>
    </row>
    <row r="69" spans="2:12" ht="16.899999999999999" customHeight="1">
      <c r="B69" s="7"/>
      <c r="C69" s="7"/>
      <c r="D69" s="7"/>
      <c r="E69" s="384"/>
      <c r="F69" s="7"/>
      <c r="G69" s="7"/>
      <c r="L69" s="7"/>
    </row>
    <row r="70" spans="2:12" ht="16.899999999999999" customHeight="1">
      <c r="B70" s="7"/>
      <c r="C70" s="7"/>
      <c r="D70" s="7"/>
      <c r="E70" s="384"/>
      <c r="F70" s="7"/>
      <c r="G70" s="7"/>
      <c r="L70" s="7"/>
    </row>
    <row r="71" spans="2:12" ht="16.899999999999999" customHeight="1">
      <c r="B71" s="7"/>
      <c r="C71" s="7"/>
      <c r="D71" s="7"/>
      <c r="E71" s="384"/>
      <c r="F71" s="7"/>
      <c r="G71" s="7"/>
      <c r="L71" s="7"/>
    </row>
    <row r="72" spans="2:12" ht="16.899999999999999" customHeight="1">
      <c r="B72" s="7"/>
      <c r="C72" s="7"/>
      <c r="D72" s="7"/>
      <c r="E72" s="384"/>
      <c r="F72" s="7"/>
      <c r="G72" s="7"/>
      <c r="L72" s="7"/>
    </row>
    <row r="73" spans="2:12" ht="16.899999999999999" customHeight="1">
      <c r="B73" s="7"/>
      <c r="C73" s="7"/>
      <c r="D73" s="7"/>
      <c r="E73" s="384"/>
      <c r="F73" s="7"/>
      <c r="G73" s="7"/>
      <c r="L73" s="7"/>
    </row>
    <row r="74" spans="2:12" ht="16.899999999999999" customHeight="1">
      <c r="B74" s="7"/>
      <c r="C74" s="7"/>
      <c r="D74" s="7"/>
      <c r="E74" s="384"/>
      <c r="F74" s="7"/>
      <c r="G74" s="7"/>
      <c r="L74" s="7"/>
    </row>
    <row r="75" spans="2:12" ht="16.899999999999999" customHeight="1">
      <c r="B75" s="7"/>
      <c r="C75" s="7"/>
      <c r="D75" s="7"/>
      <c r="E75" s="384"/>
      <c r="F75" s="7"/>
      <c r="G75" s="7"/>
      <c r="L75" s="7"/>
    </row>
    <row r="76" spans="2:12" ht="16.899999999999999" customHeight="1">
      <c r="B76" s="7"/>
      <c r="C76" s="7"/>
      <c r="D76" s="7"/>
      <c r="E76" s="384"/>
      <c r="F76" s="7"/>
      <c r="G76" s="7"/>
      <c r="L76" s="7"/>
    </row>
    <row r="77" spans="2:12" ht="16.899999999999999" customHeight="1">
      <c r="B77" s="7"/>
      <c r="C77" s="7"/>
      <c r="D77" s="7"/>
      <c r="E77" s="384"/>
      <c r="F77" s="7"/>
      <c r="G77" s="7"/>
      <c r="L77" s="7"/>
    </row>
    <row r="78" spans="2:12" ht="16.899999999999999" customHeight="1">
      <c r="B78" s="7"/>
      <c r="C78" s="7"/>
      <c r="D78" s="7"/>
      <c r="E78" s="384"/>
      <c r="F78" s="7"/>
      <c r="G78" s="7"/>
      <c r="L78" s="7"/>
    </row>
    <row r="79" spans="2:12" ht="16.899999999999999" customHeight="1">
      <c r="B79" s="7"/>
      <c r="C79" s="7"/>
      <c r="D79" s="7"/>
      <c r="E79" s="384"/>
      <c r="F79" s="7"/>
      <c r="G79" s="7"/>
      <c r="L79" s="7"/>
    </row>
    <row r="80" spans="2:12" ht="16.899999999999999" customHeight="1">
      <c r="B80" s="7"/>
      <c r="C80" s="7"/>
      <c r="D80" s="7"/>
      <c r="E80" s="384"/>
      <c r="F80" s="7"/>
      <c r="G80" s="7"/>
      <c r="L80" s="7"/>
    </row>
    <row r="81" spans="1:12" ht="16.899999999999999" customHeight="1">
      <c r="B81" s="7"/>
      <c r="C81" s="7"/>
      <c r="D81" s="7"/>
      <c r="E81" s="384"/>
      <c r="F81" s="7"/>
      <c r="G81" s="7"/>
      <c r="L81" s="7"/>
    </row>
    <row r="82" spans="1:12" ht="16.899999999999999" customHeight="1">
      <c r="B82" s="7"/>
      <c r="C82" s="7"/>
      <c r="D82" s="7"/>
      <c r="E82" s="384"/>
      <c r="F82" s="7"/>
      <c r="G82" s="7"/>
      <c r="L82" s="7"/>
    </row>
    <row r="83" spans="1:12" ht="16.899999999999999" customHeight="1">
      <c r="B83" s="7"/>
      <c r="C83" s="7"/>
      <c r="D83" s="7"/>
      <c r="E83" s="384"/>
      <c r="F83" s="14"/>
      <c r="G83" s="7"/>
      <c r="L83" s="7"/>
    </row>
    <row r="84" spans="1:12" ht="16.899999999999999" customHeight="1">
      <c r="B84" s="7"/>
      <c r="C84" s="7"/>
      <c r="D84" s="7"/>
      <c r="E84" s="384"/>
      <c r="F84" s="14"/>
      <c r="G84" s="7"/>
      <c r="L84" s="7"/>
    </row>
    <row r="85" spans="1:12" ht="16.899999999999999" customHeight="1">
      <c r="B85" s="7"/>
      <c r="C85" s="7"/>
      <c r="D85" s="7"/>
      <c r="E85" s="384"/>
      <c r="F85" s="14"/>
      <c r="G85" s="7"/>
      <c r="L85" s="7"/>
    </row>
    <row r="86" spans="1:12" ht="16.899999999999999" customHeight="1">
      <c r="A86" s="23"/>
      <c r="B86" s="7"/>
      <c r="C86" s="7"/>
      <c r="D86" s="7"/>
      <c r="E86" s="385"/>
      <c r="F86" s="14"/>
      <c r="G86" s="7"/>
      <c r="L86" s="7"/>
    </row>
    <row r="87" spans="1:12" ht="16.899999999999999" customHeight="1">
      <c r="A87" s="23"/>
      <c r="B87" s="7"/>
      <c r="C87" s="7"/>
      <c r="D87" s="7"/>
      <c r="E87" s="385"/>
      <c r="F87" s="14"/>
      <c r="G87" s="7"/>
      <c r="L87" s="7"/>
    </row>
    <row r="88" spans="1:12" ht="16.899999999999999" customHeight="1">
      <c r="A88" s="23"/>
      <c r="B88" s="7"/>
      <c r="C88" s="7"/>
      <c r="D88" s="7"/>
      <c r="E88" s="385"/>
      <c r="F88" s="14"/>
      <c r="G88" s="7"/>
      <c r="L88" s="7"/>
    </row>
    <row r="89" spans="1:12" ht="16.899999999999999" customHeight="1">
      <c r="A89" s="23"/>
      <c r="B89" s="7"/>
      <c r="C89" s="7"/>
      <c r="D89" s="7"/>
      <c r="E89" s="385"/>
      <c r="F89" s="14"/>
      <c r="G89" s="7"/>
      <c r="L89" s="7"/>
    </row>
    <row r="90" spans="1:12" ht="16.899999999999999" customHeight="1">
      <c r="A90" s="23"/>
      <c r="B90" s="7"/>
      <c r="C90" s="7"/>
      <c r="D90" s="7"/>
      <c r="E90" s="385"/>
      <c r="F90" s="14"/>
      <c r="G90" s="7"/>
      <c r="L90" s="7"/>
    </row>
    <row r="91" spans="1:12" ht="16.899999999999999" customHeight="1">
      <c r="A91" s="23"/>
      <c r="B91" s="7"/>
      <c r="C91" s="7"/>
      <c r="D91" s="7"/>
      <c r="E91" s="385"/>
      <c r="F91" s="14"/>
      <c r="G91" s="7"/>
      <c r="L91" s="7"/>
    </row>
    <row r="92" spans="1:12" ht="16.899999999999999" customHeight="1">
      <c r="A92" s="23"/>
      <c r="B92" s="7"/>
      <c r="C92" s="7"/>
      <c r="D92" s="7"/>
      <c r="E92" s="385"/>
      <c r="F92" s="14"/>
      <c r="G92" s="7"/>
      <c r="L92" s="7"/>
    </row>
    <row r="93" spans="1:12" ht="16.899999999999999" customHeight="1">
      <c r="A93" s="23"/>
      <c r="B93" s="7"/>
      <c r="C93" s="7"/>
      <c r="D93" s="7"/>
      <c r="E93" s="385"/>
      <c r="F93" s="14"/>
      <c r="G93" s="7"/>
      <c r="L93" s="7"/>
    </row>
    <row r="94" spans="1:12" ht="16.899999999999999" customHeight="1">
      <c r="A94" s="23"/>
      <c r="B94" s="7"/>
      <c r="C94" s="7"/>
      <c r="D94" s="7"/>
      <c r="E94" s="385"/>
      <c r="F94" s="14"/>
      <c r="G94" s="7"/>
      <c r="L94" s="7"/>
    </row>
    <row r="95" spans="1:12" ht="16.899999999999999" customHeight="1">
      <c r="A95" s="23"/>
      <c r="B95" s="7"/>
      <c r="C95" s="7"/>
      <c r="D95" s="7"/>
      <c r="E95" s="385"/>
      <c r="F95" s="14"/>
      <c r="G95" s="7"/>
      <c r="L95" s="7"/>
    </row>
    <row r="96" spans="1:12" ht="16.899999999999999" customHeight="1">
      <c r="A96" s="23"/>
      <c r="B96" s="7"/>
      <c r="C96" s="7"/>
      <c r="D96" s="7"/>
      <c r="E96" s="385"/>
      <c r="F96" s="14"/>
      <c r="G96" s="7"/>
      <c r="L96" s="7"/>
    </row>
    <row r="97" spans="1:12" ht="16.899999999999999" customHeight="1">
      <c r="A97" s="23"/>
      <c r="B97" s="7"/>
      <c r="C97" s="7"/>
      <c r="D97" s="7"/>
      <c r="E97" s="385"/>
      <c r="F97" s="14"/>
      <c r="G97" s="7"/>
      <c r="L97" s="7"/>
    </row>
    <row r="98" spans="1:12" ht="16.899999999999999" customHeight="1">
      <c r="A98" s="23"/>
      <c r="B98" s="7"/>
      <c r="C98" s="7"/>
      <c r="D98" s="7"/>
      <c r="E98" s="385"/>
      <c r="F98" s="14"/>
      <c r="G98" s="7"/>
      <c r="L98" s="7"/>
    </row>
    <row r="99" spans="1:12" ht="16.899999999999999" customHeight="1">
      <c r="A99" s="23"/>
      <c r="B99" s="7"/>
      <c r="C99" s="7"/>
      <c r="D99" s="7"/>
      <c r="E99" s="385"/>
      <c r="F99" s="14"/>
      <c r="G99" s="7"/>
      <c r="L99" s="7"/>
    </row>
    <row r="100" spans="1:12" ht="16.899999999999999" customHeight="1">
      <c r="A100" s="23"/>
      <c r="B100" s="7"/>
      <c r="C100" s="7"/>
      <c r="D100" s="7"/>
      <c r="E100" s="385"/>
      <c r="F100" s="14"/>
      <c r="G100" s="7"/>
      <c r="L100" s="7"/>
    </row>
    <row r="101" spans="1:12" ht="16.899999999999999" customHeight="1">
      <c r="A101" s="23"/>
      <c r="B101" s="7"/>
      <c r="C101" s="7"/>
      <c r="D101" s="7"/>
      <c r="E101" s="385"/>
      <c r="F101" s="14"/>
      <c r="G101" s="7"/>
      <c r="L101" s="7"/>
    </row>
    <row r="102" spans="1:12" ht="16.899999999999999" customHeight="1">
      <c r="A102" s="23"/>
      <c r="B102" s="7"/>
      <c r="C102" s="7"/>
      <c r="D102" s="7"/>
      <c r="E102" s="385"/>
      <c r="F102" s="14"/>
      <c r="G102" s="7"/>
      <c r="L102" s="7"/>
    </row>
    <row r="103" spans="1:12" ht="16.899999999999999" customHeight="1">
      <c r="A103" s="23"/>
      <c r="B103" s="7"/>
      <c r="C103" s="7"/>
      <c r="D103" s="7"/>
      <c r="E103" s="385"/>
      <c r="F103" s="14"/>
      <c r="G103" s="7"/>
      <c r="L103" s="7"/>
    </row>
    <row r="104" spans="1:12" ht="16.899999999999999" customHeight="1">
      <c r="A104" s="23"/>
      <c r="B104" s="7"/>
      <c r="C104" s="7"/>
      <c r="D104" s="7"/>
      <c r="E104" s="385"/>
      <c r="F104" s="14"/>
      <c r="G104" s="7"/>
      <c r="L104" s="7"/>
    </row>
    <row r="105" spans="1:12" ht="16.899999999999999" customHeight="1">
      <c r="A105" s="23"/>
      <c r="B105" s="7"/>
      <c r="C105" s="7"/>
      <c r="D105" s="7"/>
      <c r="E105" s="385"/>
      <c r="F105" s="14"/>
      <c r="G105" s="7"/>
      <c r="L105" s="7"/>
    </row>
    <row r="106" spans="1:12" ht="16.899999999999999" customHeight="1">
      <c r="A106" s="23"/>
      <c r="B106" s="7"/>
      <c r="C106" s="7"/>
      <c r="D106" s="7"/>
      <c r="E106" s="385"/>
      <c r="F106" s="14"/>
      <c r="G106" s="7"/>
      <c r="L106" s="7"/>
    </row>
    <row r="107" spans="1:12" ht="16.899999999999999" customHeight="1">
      <c r="A107" s="23"/>
      <c r="B107" s="7"/>
      <c r="C107" s="7"/>
      <c r="D107" s="7"/>
      <c r="E107" s="385"/>
      <c r="F107" s="14"/>
      <c r="G107" s="7"/>
      <c r="L107" s="7"/>
    </row>
    <row r="108" spans="1:12" ht="16.899999999999999" customHeight="1">
      <c r="A108" s="23"/>
      <c r="B108" s="7"/>
      <c r="C108" s="7"/>
      <c r="D108" s="7"/>
      <c r="E108" s="385"/>
      <c r="F108" s="14"/>
      <c r="G108" s="7"/>
      <c r="L108" s="7"/>
    </row>
    <row r="109" spans="1:12" ht="16.899999999999999" customHeight="1">
      <c r="A109" s="23"/>
      <c r="B109" s="7"/>
      <c r="C109" s="7"/>
      <c r="D109" s="7"/>
      <c r="E109" s="385"/>
      <c r="F109" s="14"/>
      <c r="G109" s="7"/>
      <c r="L109" s="7"/>
    </row>
    <row r="110" spans="1:12" ht="16.899999999999999" customHeight="1">
      <c r="A110" s="23"/>
      <c r="B110" s="7"/>
      <c r="C110" s="7"/>
      <c r="D110" s="7"/>
      <c r="E110" s="385"/>
      <c r="F110" s="14"/>
      <c r="G110" s="7"/>
      <c r="L110" s="7"/>
    </row>
    <row r="111" spans="1:12" ht="16.899999999999999" customHeight="1">
      <c r="A111" s="23"/>
      <c r="B111" s="7"/>
      <c r="C111" s="7"/>
      <c r="D111" s="7"/>
      <c r="E111" s="385"/>
      <c r="F111" s="14"/>
      <c r="G111" s="7"/>
      <c r="L111" s="7"/>
    </row>
    <row r="112" spans="1:12" ht="16.899999999999999" customHeight="1">
      <c r="A112" s="23"/>
      <c r="B112" s="7"/>
      <c r="C112" s="7"/>
      <c r="D112" s="7"/>
      <c r="E112" s="385"/>
      <c r="F112" s="14"/>
      <c r="G112" s="7"/>
      <c r="L112" s="7"/>
    </row>
    <row r="113" spans="1:12" ht="16.899999999999999" customHeight="1">
      <c r="A113" s="23"/>
      <c r="B113" s="7"/>
      <c r="C113" s="7"/>
      <c r="D113" s="7"/>
      <c r="E113" s="385"/>
      <c r="F113" s="14"/>
      <c r="G113" s="7"/>
      <c r="L113" s="7"/>
    </row>
    <row r="114" spans="1:12" ht="16.899999999999999" customHeight="1">
      <c r="A114" s="23"/>
      <c r="B114" s="7"/>
      <c r="C114" s="7"/>
      <c r="D114" s="7"/>
      <c r="E114" s="385"/>
      <c r="F114" s="14"/>
      <c r="G114" s="7"/>
      <c r="L114" s="7"/>
    </row>
    <row r="115" spans="1:12" ht="16.899999999999999" customHeight="1">
      <c r="A115" s="23"/>
      <c r="B115" s="7"/>
      <c r="C115" s="7"/>
      <c r="D115" s="7"/>
      <c r="E115" s="385"/>
      <c r="F115" s="14"/>
      <c r="G115" s="7"/>
      <c r="L115" s="7"/>
    </row>
    <row r="116" spans="1:12" ht="16.899999999999999" customHeight="1">
      <c r="A116" s="23"/>
      <c r="B116" s="7"/>
      <c r="C116" s="7"/>
      <c r="D116" s="7"/>
      <c r="E116" s="385"/>
      <c r="F116" s="14"/>
      <c r="G116" s="7"/>
      <c r="L116" s="7"/>
    </row>
    <row r="117" spans="1:12" ht="16.899999999999999" customHeight="1">
      <c r="A117" s="23"/>
      <c r="B117" s="7"/>
      <c r="C117" s="7"/>
      <c r="D117" s="7"/>
      <c r="E117" s="385"/>
      <c r="F117" s="14"/>
      <c r="G117" s="7"/>
      <c r="L117" s="7"/>
    </row>
    <row r="118" spans="1:12" ht="16.899999999999999" customHeight="1">
      <c r="A118" s="23"/>
      <c r="B118" s="7"/>
      <c r="C118" s="7"/>
      <c r="D118" s="7"/>
      <c r="E118" s="385"/>
      <c r="F118" s="14"/>
      <c r="G118" s="7"/>
      <c r="L118" s="7"/>
    </row>
    <row r="119" spans="1:12" ht="16.899999999999999" customHeight="1">
      <c r="A119" s="23"/>
      <c r="B119" s="7"/>
      <c r="C119" s="7"/>
      <c r="D119" s="7"/>
      <c r="E119" s="385"/>
      <c r="F119" s="14"/>
      <c r="G119" s="7"/>
      <c r="L119" s="7"/>
    </row>
    <row r="120" spans="1:12" ht="16.899999999999999" customHeight="1">
      <c r="A120" s="23"/>
      <c r="B120" s="7"/>
      <c r="C120" s="7"/>
      <c r="D120" s="7"/>
      <c r="E120" s="385"/>
      <c r="F120" s="14"/>
      <c r="G120" s="7"/>
      <c r="L120" s="7"/>
    </row>
    <row r="121" spans="1:12" ht="16.899999999999999" customHeight="1">
      <c r="A121" s="23"/>
      <c r="B121" s="7"/>
      <c r="C121" s="7"/>
      <c r="D121" s="7"/>
      <c r="E121" s="385"/>
      <c r="F121" s="14"/>
      <c r="G121" s="7"/>
      <c r="L121" s="7"/>
    </row>
    <row r="122" spans="1:12" ht="16.899999999999999" customHeight="1">
      <c r="A122" s="23"/>
      <c r="B122" s="7"/>
      <c r="C122" s="7"/>
      <c r="D122" s="7"/>
      <c r="E122" s="385"/>
      <c r="F122" s="14"/>
      <c r="G122" s="7"/>
      <c r="L122" s="7"/>
    </row>
    <row r="123" spans="1:12" ht="16.899999999999999" customHeight="1">
      <c r="A123" s="23"/>
      <c r="B123" s="7"/>
      <c r="C123" s="7"/>
      <c r="D123" s="7"/>
      <c r="E123" s="385"/>
      <c r="F123" s="14"/>
      <c r="G123" s="7"/>
      <c r="L123" s="7"/>
    </row>
    <row r="124" spans="1:12" ht="16.899999999999999" customHeight="1">
      <c r="A124" s="23"/>
      <c r="B124" s="7"/>
      <c r="C124" s="7"/>
      <c r="D124" s="7"/>
      <c r="E124" s="385"/>
      <c r="F124" s="14"/>
      <c r="G124" s="7"/>
      <c r="L124" s="7"/>
    </row>
    <row r="125" spans="1:12" ht="16.899999999999999" customHeight="1">
      <c r="A125" s="23"/>
      <c r="B125" s="7"/>
      <c r="C125" s="7"/>
      <c r="D125" s="7"/>
      <c r="E125" s="385"/>
      <c r="F125" s="14"/>
      <c r="G125" s="7"/>
      <c r="L125" s="7"/>
    </row>
    <row r="126" spans="1:12" ht="16.899999999999999" customHeight="1">
      <c r="A126" s="23"/>
      <c r="B126" s="7"/>
      <c r="C126" s="7"/>
      <c r="D126" s="7"/>
      <c r="E126" s="385"/>
      <c r="F126" s="14"/>
      <c r="G126" s="7"/>
      <c r="L126" s="7"/>
    </row>
    <row r="127" spans="1:12" ht="16.899999999999999" customHeight="1">
      <c r="A127" s="23"/>
      <c r="B127" s="7"/>
      <c r="C127" s="7"/>
      <c r="D127" s="7"/>
      <c r="E127" s="385"/>
      <c r="F127" s="14"/>
      <c r="G127" s="7"/>
      <c r="L127" s="7"/>
    </row>
    <row r="128" spans="1:12" ht="16.899999999999999" customHeight="1">
      <c r="A128" s="23"/>
      <c r="B128" s="7"/>
      <c r="C128" s="7"/>
      <c r="D128" s="7"/>
      <c r="E128" s="385"/>
      <c r="F128" s="14"/>
      <c r="G128" s="7"/>
      <c r="L128" s="7"/>
    </row>
    <row r="129" spans="1:12" ht="16.899999999999999" customHeight="1">
      <c r="A129" s="23"/>
      <c r="B129" s="7"/>
      <c r="C129" s="7"/>
      <c r="D129" s="7"/>
      <c r="E129" s="385"/>
      <c r="F129" s="14"/>
      <c r="G129" s="7"/>
      <c r="L129" s="7"/>
    </row>
    <row r="130" spans="1:12" ht="16.899999999999999" customHeight="1">
      <c r="A130" s="23"/>
      <c r="B130" s="7"/>
      <c r="C130" s="7"/>
      <c r="D130" s="7"/>
      <c r="E130" s="385"/>
      <c r="F130" s="14"/>
      <c r="G130" s="7"/>
      <c r="L130" s="7"/>
    </row>
    <row r="131" spans="1:12" ht="16.899999999999999" customHeight="1">
      <c r="A131" s="23"/>
      <c r="B131" s="7"/>
      <c r="C131" s="7"/>
      <c r="D131" s="7"/>
      <c r="E131" s="385"/>
      <c r="F131" s="14"/>
      <c r="G131" s="7"/>
      <c r="L131" s="7"/>
    </row>
    <row r="132" spans="1:12" ht="16.899999999999999" customHeight="1">
      <c r="A132" s="23"/>
      <c r="B132" s="7"/>
      <c r="C132" s="7"/>
      <c r="D132" s="7"/>
      <c r="E132" s="385"/>
      <c r="F132" s="14"/>
      <c r="G132" s="7"/>
      <c r="L132" s="7"/>
    </row>
    <row r="133" spans="1:12" ht="16.899999999999999" customHeight="1">
      <c r="A133" s="23"/>
      <c r="B133" s="7"/>
      <c r="C133" s="7"/>
      <c r="D133" s="7"/>
      <c r="E133" s="385"/>
      <c r="F133" s="14"/>
      <c r="G133" s="7"/>
      <c r="L133" s="7"/>
    </row>
    <row r="134" spans="1:12" ht="16.899999999999999" customHeight="1">
      <c r="A134" s="23"/>
      <c r="B134" s="7"/>
      <c r="C134" s="7"/>
      <c r="D134" s="7"/>
      <c r="E134" s="385"/>
      <c r="F134" s="14"/>
      <c r="G134" s="7"/>
      <c r="L134" s="7"/>
    </row>
    <row r="135" spans="1:12" ht="16.899999999999999" customHeight="1">
      <c r="A135" s="23"/>
      <c r="B135" s="7"/>
      <c r="C135" s="7"/>
      <c r="D135" s="7"/>
      <c r="E135" s="385"/>
      <c r="F135" s="14"/>
      <c r="G135" s="7"/>
      <c r="L135" s="7"/>
    </row>
    <row r="136" spans="1:12" ht="16.899999999999999" customHeight="1">
      <c r="A136" s="23"/>
      <c r="B136" s="7"/>
      <c r="C136" s="7"/>
      <c r="D136" s="7"/>
      <c r="E136" s="385"/>
      <c r="F136" s="14"/>
      <c r="G136" s="7"/>
      <c r="L136" s="7"/>
    </row>
    <row r="137" spans="1:12" ht="16.899999999999999" customHeight="1">
      <c r="A137" s="23"/>
      <c r="B137" s="7"/>
      <c r="C137" s="7"/>
      <c r="D137" s="7"/>
      <c r="E137" s="385"/>
      <c r="F137" s="14"/>
      <c r="G137" s="7"/>
      <c r="L137" s="7"/>
    </row>
    <row r="138" spans="1:12" ht="16.899999999999999" customHeight="1">
      <c r="A138" s="23"/>
      <c r="B138" s="7"/>
      <c r="C138" s="7"/>
      <c r="D138" s="7"/>
      <c r="E138" s="385"/>
      <c r="F138" s="14"/>
      <c r="G138" s="7"/>
      <c r="L138" s="7"/>
    </row>
    <row r="139" spans="1:12" ht="16.899999999999999" customHeight="1">
      <c r="A139" s="23"/>
      <c r="B139" s="7"/>
      <c r="C139" s="7"/>
      <c r="D139" s="7"/>
      <c r="E139" s="385"/>
      <c r="F139" s="14"/>
      <c r="G139" s="7"/>
      <c r="L139" s="7"/>
    </row>
    <row r="140" spans="1:12" ht="16.899999999999999" customHeight="1">
      <c r="A140" s="23"/>
      <c r="B140" s="7"/>
      <c r="C140" s="7"/>
      <c r="D140" s="7"/>
      <c r="E140" s="385"/>
      <c r="F140" s="14"/>
      <c r="G140" s="7"/>
      <c r="L140" s="7"/>
    </row>
    <row r="141" spans="1:12" ht="16.899999999999999" customHeight="1">
      <c r="A141" s="23"/>
      <c r="B141" s="7"/>
      <c r="C141" s="7"/>
      <c r="D141" s="7"/>
      <c r="E141" s="385"/>
      <c r="F141" s="14"/>
      <c r="G141" s="7"/>
      <c r="L141" s="7"/>
    </row>
    <row r="142" spans="1:12" ht="16.899999999999999" customHeight="1">
      <c r="A142" s="23"/>
      <c r="B142" s="7"/>
      <c r="C142" s="7"/>
      <c r="D142" s="7"/>
      <c r="E142" s="385"/>
      <c r="F142" s="14"/>
      <c r="G142" s="7"/>
      <c r="L142" s="7"/>
    </row>
    <row r="143" spans="1:12" ht="16.899999999999999" customHeight="1">
      <c r="A143" s="23"/>
      <c r="B143" s="7"/>
      <c r="C143" s="7"/>
      <c r="D143" s="7"/>
      <c r="E143" s="385"/>
      <c r="F143" s="14"/>
      <c r="G143" s="7"/>
      <c r="L143" s="7"/>
    </row>
    <row r="144" spans="1:12" ht="16.899999999999999" customHeight="1">
      <c r="A144" s="23"/>
      <c r="B144" s="7"/>
      <c r="C144" s="7"/>
      <c r="D144" s="7"/>
      <c r="E144" s="385"/>
      <c r="F144" s="14"/>
      <c r="G144" s="7"/>
      <c r="L144" s="7"/>
    </row>
    <row r="145" spans="1:12" ht="16.899999999999999" customHeight="1">
      <c r="A145" s="23"/>
      <c r="B145" s="7"/>
      <c r="C145" s="7"/>
      <c r="D145" s="7"/>
      <c r="E145" s="385"/>
      <c r="F145" s="14"/>
      <c r="G145" s="7"/>
      <c r="L145" s="7"/>
    </row>
    <row r="146" spans="1:12" ht="16.899999999999999" customHeight="1">
      <c r="A146" s="23"/>
      <c r="B146" s="7"/>
      <c r="C146" s="7"/>
      <c r="D146" s="7"/>
      <c r="E146" s="385"/>
      <c r="F146" s="14"/>
      <c r="G146" s="7"/>
      <c r="L146" s="7"/>
    </row>
    <row r="147" spans="1:12" ht="16.899999999999999" customHeight="1">
      <c r="A147" s="23"/>
      <c r="B147" s="7"/>
      <c r="C147" s="7"/>
      <c r="D147" s="7"/>
      <c r="E147" s="385"/>
      <c r="F147" s="14"/>
      <c r="G147" s="7"/>
      <c r="L147" s="7"/>
    </row>
    <row r="148" spans="1:12" ht="16.899999999999999" customHeight="1">
      <c r="A148" s="23"/>
      <c r="B148" s="7"/>
      <c r="C148" s="7"/>
      <c r="D148" s="7"/>
      <c r="E148" s="385"/>
      <c r="F148" s="14"/>
      <c r="G148" s="7"/>
      <c r="L148" s="7"/>
    </row>
    <row r="149" spans="1:12" ht="16.899999999999999" customHeight="1">
      <c r="A149" s="23"/>
      <c r="B149" s="7"/>
      <c r="C149" s="7"/>
      <c r="D149" s="7"/>
      <c r="E149" s="385"/>
      <c r="F149" s="14"/>
      <c r="G149" s="7"/>
      <c r="L149" s="7"/>
    </row>
    <row r="150" spans="1:12" ht="16.899999999999999" customHeight="1">
      <c r="A150" s="23"/>
      <c r="B150" s="7"/>
      <c r="C150" s="7"/>
      <c r="D150" s="7"/>
      <c r="E150" s="385"/>
      <c r="F150" s="14"/>
      <c r="G150" s="7"/>
      <c r="L150" s="7"/>
    </row>
    <row r="151" spans="1:12" ht="16.899999999999999" customHeight="1">
      <c r="A151" s="23"/>
      <c r="B151" s="7"/>
      <c r="C151" s="7"/>
      <c r="D151" s="7"/>
      <c r="E151" s="385"/>
      <c r="F151" s="14"/>
      <c r="G151" s="7"/>
      <c r="L151" s="7"/>
    </row>
    <row r="152" spans="1:12" ht="16.899999999999999" customHeight="1">
      <c r="A152" s="23"/>
      <c r="B152" s="7"/>
      <c r="C152" s="7"/>
      <c r="D152" s="7"/>
      <c r="E152" s="385"/>
      <c r="F152" s="14"/>
      <c r="G152" s="7"/>
      <c r="L152" s="7"/>
    </row>
    <row r="153" spans="1:12" ht="16.899999999999999" customHeight="1">
      <c r="A153" s="23"/>
      <c r="B153" s="7"/>
      <c r="C153" s="7"/>
      <c r="D153" s="7"/>
      <c r="E153" s="385"/>
      <c r="F153" s="14"/>
      <c r="G153" s="7"/>
      <c r="L153" s="7"/>
    </row>
    <row r="154" spans="1:12" ht="16.899999999999999" customHeight="1">
      <c r="A154" s="23"/>
      <c r="B154" s="7"/>
      <c r="C154" s="7"/>
      <c r="D154" s="7"/>
      <c r="E154" s="385"/>
      <c r="F154" s="14"/>
      <c r="G154" s="7"/>
      <c r="L154" s="7"/>
    </row>
    <row r="155" spans="1:12" ht="16.899999999999999" customHeight="1">
      <c r="A155" s="23"/>
      <c r="B155" s="7"/>
      <c r="C155" s="7"/>
      <c r="D155" s="7"/>
      <c r="E155" s="385"/>
      <c r="F155" s="14"/>
      <c r="G155" s="7"/>
      <c r="L155" s="7"/>
    </row>
    <row r="156" spans="1:12" ht="16.899999999999999" customHeight="1">
      <c r="A156" s="23"/>
      <c r="B156" s="7"/>
      <c r="C156" s="7"/>
      <c r="D156" s="7"/>
      <c r="E156" s="385"/>
      <c r="F156" s="14"/>
      <c r="G156" s="7"/>
      <c r="L156" s="7"/>
    </row>
    <row r="157" spans="1:12" ht="16.899999999999999" customHeight="1">
      <c r="A157" s="23"/>
      <c r="B157" s="7"/>
      <c r="C157" s="7"/>
      <c r="D157" s="7"/>
      <c r="E157" s="385"/>
      <c r="F157" s="14"/>
      <c r="G157" s="7"/>
      <c r="L157" s="7"/>
    </row>
    <row r="158" spans="1:12" ht="16.899999999999999" customHeight="1">
      <c r="A158" s="23"/>
      <c r="B158" s="7"/>
      <c r="C158" s="7"/>
      <c r="D158" s="7"/>
      <c r="E158" s="385"/>
      <c r="F158" s="14"/>
      <c r="G158" s="7"/>
      <c r="L158" s="7"/>
    </row>
    <row r="159" spans="1:12" ht="16.899999999999999" customHeight="1">
      <c r="A159" s="23"/>
      <c r="B159" s="7"/>
      <c r="C159" s="7"/>
      <c r="D159" s="7"/>
      <c r="E159" s="385"/>
      <c r="F159" s="14"/>
      <c r="G159" s="7"/>
      <c r="L159" s="7"/>
    </row>
    <row r="160" spans="1:12" ht="16.899999999999999" customHeight="1">
      <c r="A160" s="23"/>
      <c r="B160" s="7"/>
      <c r="C160" s="7"/>
      <c r="D160" s="7"/>
      <c r="E160" s="385"/>
      <c r="F160" s="14"/>
      <c r="G160" s="7"/>
      <c r="L160" s="7"/>
    </row>
    <row r="161" spans="1:12" ht="16.899999999999999" customHeight="1">
      <c r="A161" s="23"/>
      <c r="B161" s="7"/>
      <c r="C161" s="7"/>
      <c r="D161" s="7"/>
      <c r="E161" s="385"/>
      <c r="F161" s="14"/>
      <c r="G161" s="7"/>
      <c r="L161" s="7"/>
    </row>
    <row r="162" spans="1:12" ht="16.899999999999999" customHeight="1">
      <c r="A162" s="23"/>
      <c r="B162" s="7"/>
      <c r="C162" s="7"/>
      <c r="D162" s="7"/>
      <c r="E162" s="385"/>
      <c r="F162" s="14"/>
      <c r="G162" s="7"/>
      <c r="L162" s="7"/>
    </row>
    <row r="163" spans="1:12" ht="16.899999999999999" customHeight="1">
      <c r="A163" s="23"/>
      <c r="B163" s="7"/>
      <c r="C163" s="7"/>
      <c r="D163" s="7"/>
      <c r="E163" s="385"/>
      <c r="F163" s="14"/>
      <c r="G163" s="7"/>
      <c r="L163" s="7"/>
    </row>
    <row r="164" spans="1:12" ht="16.899999999999999" customHeight="1">
      <c r="A164" s="23"/>
      <c r="B164" s="7"/>
      <c r="C164" s="7"/>
      <c r="D164" s="7"/>
      <c r="E164" s="385"/>
      <c r="F164" s="14"/>
      <c r="G164" s="7"/>
      <c r="L164" s="7"/>
    </row>
    <row r="165" spans="1:12" ht="16.899999999999999" customHeight="1">
      <c r="A165" s="23"/>
      <c r="B165" s="7"/>
      <c r="C165" s="7"/>
      <c r="D165" s="7"/>
      <c r="E165" s="385"/>
      <c r="F165" s="14"/>
      <c r="G165" s="7"/>
      <c r="L165" s="7"/>
    </row>
    <row r="166" spans="1:12" ht="16.899999999999999" customHeight="1">
      <c r="A166" s="23"/>
      <c r="B166" s="7"/>
      <c r="C166" s="7"/>
      <c r="D166" s="7"/>
      <c r="E166" s="385"/>
      <c r="F166" s="14"/>
      <c r="G166" s="7"/>
      <c r="L166" s="7"/>
    </row>
    <row r="167" spans="1:12" ht="16.899999999999999" customHeight="1">
      <c r="A167" s="23"/>
      <c r="B167" s="7"/>
      <c r="C167" s="7"/>
      <c r="D167" s="7"/>
      <c r="E167" s="385"/>
      <c r="F167" s="14"/>
      <c r="G167" s="7"/>
      <c r="L167" s="7"/>
    </row>
    <row r="168" spans="1:12" ht="16.899999999999999" customHeight="1">
      <c r="A168" s="23"/>
      <c r="B168" s="7"/>
      <c r="C168" s="7"/>
      <c r="D168" s="7"/>
      <c r="E168" s="385"/>
      <c r="F168" s="14"/>
      <c r="G168" s="7"/>
      <c r="L168" s="7"/>
    </row>
    <row r="169" spans="1:12" ht="16.899999999999999" customHeight="1">
      <c r="A169" s="23"/>
      <c r="B169" s="7"/>
      <c r="C169" s="7"/>
      <c r="D169" s="7"/>
      <c r="E169" s="385"/>
      <c r="F169" s="14"/>
      <c r="G169" s="7"/>
      <c r="L169" s="7"/>
    </row>
    <row r="170" spans="1:12" ht="16.899999999999999" customHeight="1">
      <c r="A170" s="23"/>
      <c r="B170" s="7"/>
      <c r="C170" s="7"/>
      <c r="D170" s="7"/>
      <c r="E170" s="385"/>
      <c r="F170" s="14"/>
      <c r="G170" s="7"/>
      <c r="L170" s="7"/>
    </row>
    <row r="171" spans="1:12" ht="16.899999999999999" customHeight="1">
      <c r="A171" s="23"/>
      <c r="B171" s="7"/>
      <c r="C171" s="7"/>
      <c r="D171" s="7"/>
      <c r="E171" s="385"/>
      <c r="F171" s="14"/>
      <c r="G171" s="7"/>
      <c r="L171" s="7"/>
    </row>
    <row r="172" spans="1:12" ht="16.899999999999999" customHeight="1">
      <c r="A172" s="23"/>
      <c r="B172" s="7"/>
      <c r="C172" s="7"/>
      <c r="D172" s="7"/>
      <c r="E172" s="385"/>
      <c r="F172" s="14"/>
      <c r="G172" s="7"/>
      <c r="L172" s="7"/>
    </row>
    <row r="173" spans="1:12" ht="16.899999999999999" customHeight="1">
      <c r="A173" s="23"/>
      <c r="B173" s="7"/>
      <c r="C173" s="7"/>
      <c r="D173" s="7"/>
      <c r="E173" s="385"/>
      <c r="F173" s="14"/>
      <c r="G173" s="7"/>
      <c r="L173" s="7"/>
    </row>
    <row r="174" spans="1:12" ht="16.899999999999999" customHeight="1">
      <c r="A174" s="23"/>
      <c r="B174" s="7"/>
      <c r="C174" s="7"/>
      <c r="D174" s="7"/>
      <c r="E174" s="385"/>
      <c r="F174" s="14"/>
      <c r="G174" s="7"/>
      <c r="L174" s="7"/>
    </row>
    <row r="175" spans="1:12" ht="16.899999999999999" customHeight="1">
      <c r="A175" s="23"/>
      <c r="B175" s="7"/>
      <c r="C175" s="7"/>
      <c r="D175" s="7"/>
      <c r="E175" s="385"/>
      <c r="F175" s="14"/>
      <c r="G175" s="7"/>
      <c r="L175" s="7"/>
    </row>
    <row r="176" spans="1:12" ht="16.899999999999999" customHeight="1">
      <c r="A176" s="23"/>
      <c r="B176" s="7"/>
      <c r="C176" s="7"/>
      <c r="D176" s="7"/>
      <c r="E176" s="385"/>
      <c r="F176" s="14"/>
      <c r="G176" s="7"/>
      <c r="L176" s="7"/>
    </row>
    <row r="177" spans="1:12" ht="16.899999999999999" customHeight="1">
      <c r="A177" s="23"/>
      <c r="B177" s="7"/>
      <c r="C177" s="7"/>
      <c r="D177" s="7"/>
      <c r="E177" s="385"/>
      <c r="F177" s="14"/>
      <c r="G177" s="7"/>
      <c r="L177" s="7"/>
    </row>
    <row r="178" spans="1:12" ht="16.899999999999999" customHeight="1">
      <c r="A178" s="23"/>
      <c r="B178" s="7"/>
      <c r="C178" s="7"/>
      <c r="D178" s="7"/>
      <c r="E178" s="385"/>
      <c r="F178" s="14"/>
      <c r="G178" s="7"/>
      <c r="L178" s="7"/>
    </row>
    <row r="179" spans="1:12" ht="16.899999999999999" customHeight="1">
      <c r="A179" s="23"/>
      <c r="B179" s="7"/>
      <c r="C179" s="7"/>
      <c r="D179" s="7"/>
      <c r="E179" s="385"/>
      <c r="F179" s="14"/>
      <c r="G179" s="7"/>
      <c r="L179" s="7"/>
    </row>
    <row r="180" spans="1:12" ht="16.899999999999999" customHeight="1">
      <c r="A180" s="23"/>
      <c r="B180" s="7"/>
      <c r="C180" s="7"/>
      <c r="D180" s="7"/>
      <c r="E180" s="385"/>
      <c r="F180" s="14"/>
      <c r="G180" s="7"/>
      <c r="L180" s="7"/>
    </row>
    <row r="181" spans="1:12" ht="16.899999999999999" customHeight="1">
      <c r="A181" s="23"/>
      <c r="B181" s="7"/>
      <c r="C181" s="7"/>
      <c r="D181" s="7"/>
      <c r="E181" s="385"/>
      <c r="F181" s="14"/>
      <c r="G181" s="7"/>
      <c r="L181" s="7"/>
    </row>
    <row r="182" spans="1:12" ht="16.899999999999999" customHeight="1">
      <c r="A182" s="23"/>
      <c r="B182" s="7"/>
      <c r="C182" s="7"/>
      <c r="D182" s="7"/>
      <c r="E182" s="385"/>
      <c r="F182" s="14"/>
      <c r="G182" s="7"/>
      <c r="L182" s="7"/>
    </row>
    <row r="183" spans="1:12" ht="16.899999999999999" customHeight="1">
      <c r="A183" s="23"/>
      <c r="B183" s="7"/>
      <c r="C183" s="7"/>
      <c r="D183" s="7"/>
      <c r="E183" s="385"/>
      <c r="F183" s="14"/>
      <c r="G183" s="7"/>
      <c r="L183" s="7"/>
    </row>
    <row r="184" spans="1:12" ht="16.899999999999999" customHeight="1">
      <c r="A184" s="23"/>
      <c r="B184" s="7"/>
      <c r="C184" s="7"/>
      <c r="D184" s="7"/>
      <c r="E184" s="385"/>
      <c r="F184" s="14"/>
      <c r="G184" s="7"/>
      <c r="L184" s="7"/>
    </row>
    <row r="185" spans="1:12" ht="16.899999999999999" customHeight="1">
      <c r="A185" s="23"/>
      <c r="B185" s="7"/>
      <c r="C185" s="7"/>
      <c r="D185" s="7"/>
      <c r="E185" s="385"/>
      <c r="F185" s="14"/>
      <c r="G185" s="7"/>
      <c r="L185" s="7"/>
    </row>
    <row r="186" spans="1:12" ht="16.899999999999999" customHeight="1">
      <c r="A186" s="23"/>
      <c r="B186" s="7"/>
      <c r="C186" s="7"/>
      <c r="D186" s="7"/>
      <c r="E186" s="385"/>
      <c r="F186" s="14"/>
      <c r="G186" s="7"/>
      <c r="L186" s="7"/>
    </row>
    <row r="187" spans="1:12" ht="16.899999999999999" customHeight="1">
      <c r="A187" s="23"/>
      <c r="B187" s="7"/>
      <c r="C187" s="7"/>
      <c r="D187" s="7"/>
      <c r="E187" s="385"/>
      <c r="F187" s="14"/>
      <c r="G187" s="7"/>
      <c r="L187" s="7"/>
    </row>
    <row r="188" spans="1:12" ht="16.899999999999999" customHeight="1">
      <c r="A188" s="23"/>
      <c r="B188" s="7"/>
      <c r="C188" s="7"/>
      <c r="D188" s="7"/>
      <c r="E188" s="385"/>
      <c r="F188" s="14"/>
      <c r="G188" s="7"/>
      <c r="L188" s="7"/>
    </row>
    <row r="189" spans="1:12" ht="16.899999999999999" customHeight="1">
      <c r="A189" s="23"/>
      <c r="B189" s="7"/>
      <c r="C189" s="7"/>
      <c r="D189" s="7"/>
      <c r="E189" s="385"/>
      <c r="F189" s="14"/>
      <c r="G189" s="7"/>
      <c r="L189" s="7"/>
    </row>
    <row r="190" spans="1:12" ht="16.899999999999999" customHeight="1">
      <c r="A190" s="23"/>
      <c r="B190" s="7"/>
      <c r="C190" s="7"/>
      <c r="D190" s="7"/>
      <c r="E190" s="385"/>
      <c r="F190" s="14"/>
      <c r="G190" s="7"/>
      <c r="L190" s="7"/>
    </row>
    <row r="191" spans="1:12" ht="16.899999999999999" customHeight="1">
      <c r="A191" s="23"/>
      <c r="B191" s="7"/>
      <c r="C191" s="7"/>
      <c r="D191" s="7"/>
      <c r="E191" s="385"/>
      <c r="F191" s="14"/>
      <c r="G191" s="7"/>
      <c r="L191" s="7"/>
    </row>
    <row r="192" spans="1:12" ht="16.899999999999999" customHeight="1">
      <c r="A192" s="23"/>
      <c r="B192" s="7"/>
      <c r="C192" s="7"/>
      <c r="D192" s="7"/>
      <c r="E192" s="385"/>
      <c r="F192" s="14"/>
      <c r="G192" s="7"/>
      <c r="L192" s="7"/>
    </row>
    <row r="193" spans="1:12" ht="16.899999999999999" customHeight="1">
      <c r="A193" s="23"/>
      <c r="B193" s="7"/>
      <c r="C193" s="7"/>
      <c r="D193" s="7"/>
      <c r="E193" s="385"/>
      <c r="F193" s="14"/>
      <c r="G193" s="7"/>
      <c r="L193" s="7"/>
    </row>
    <row r="194" spans="1:12" ht="16.899999999999999" customHeight="1">
      <c r="A194" s="23"/>
      <c r="B194" s="7"/>
      <c r="C194" s="7"/>
      <c r="D194" s="7"/>
      <c r="E194" s="385"/>
      <c r="F194" s="14"/>
      <c r="G194" s="7"/>
      <c r="L194" s="7"/>
    </row>
    <row r="195" spans="1:12" ht="16.899999999999999" customHeight="1">
      <c r="A195" s="23"/>
      <c r="B195" s="7"/>
      <c r="C195" s="7"/>
      <c r="D195" s="7"/>
      <c r="E195" s="385"/>
      <c r="F195" s="14"/>
      <c r="G195" s="7"/>
      <c r="L195" s="7"/>
    </row>
    <row r="196" spans="1:12" ht="16.899999999999999" customHeight="1">
      <c r="A196" s="23"/>
      <c r="B196" s="7"/>
      <c r="C196" s="7"/>
      <c r="D196" s="7"/>
      <c r="E196" s="385"/>
      <c r="F196" s="14"/>
      <c r="G196" s="7"/>
      <c r="L196" s="7"/>
    </row>
    <row r="197" spans="1:12" ht="16.899999999999999" customHeight="1">
      <c r="A197" s="23"/>
      <c r="B197" s="7"/>
      <c r="C197" s="7"/>
      <c r="D197" s="7"/>
      <c r="E197" s="385"/>
      <c r="F197" s="14"/>
      <c r="G197" s="7"/>
      <c r="L197" s="7"/>
    </row>
    <row r="198" spans="1:12" ht="16.899999999999999" customHeight="1">
      <c r="A198" s="23"/>
      <c r="B198" s="7"/>
      <c r="C198" s="7"/>
      <c r="D198" s="7"/>
      <c r="E198" s="385"/>
      <c r="F198" s="14"/>
      <c r="G198" s="7"/>
      <c r="L198" s="7"/>
    </row>
    <row r="199" spans="1:12" ht="16.899999999999999" customHeight="1">
      <c r="A199" s="23"/>
      <c r="B199" s="7"/>
      <c r="C199" s="7"/>
      <c r="D199" s="7"/>
      <c r="E199" s="385"/>
      <c r="F199" s="14"/>
      <c r="G199" s="7"/>
      <c r="L199" s="7"/>
    </row>
    <row r="200" spans="1:12" ht="16.899999999999999" customHeight="1">
      <c r="A200" s="23"/>
      <c r="B200" s="7"/>
      <c r="C200" s="7"/>
      <c r="D200" s="7"/>
      <c r="E200" s="385"/>
      <c r="F200" s="14"/>
      <c r="G200" s="7"/>
      <c r="L200" s="7"/>
    </row>
    <row r="201" spans="1:12" ht="16.899999999999999" customHeight="1">
      <c r="A201" s="23"/>
      <c r="B201" s="7"/>
      <c r="C201" s="7"/>
      <c r="D201" s="7"/>
      <c r="E201" s="385"/>
      <c r="F201" s="14"/>
      <c r="G201" s="7"/>
      <c r="L201" s="7"/>
    </row>
    <row r="202" spans="1:12" ht="16.899999999999999" customHeight="1">
      <c r="A202" s="23"/>
      <c r="B202" s="7"/>
      <c r="C202" s="7"/>
      <c r="D202" s="7"/>
      <c r="E202" s="385"/>
      <c r="F202" s="14"/>
      <c r="G202" s="7"/>
      <c r="L202" s="7"/>
    </row>
    <row r="203" spans="1:12" ht="16.899999999999999" customHeight="1">
      <c r="A203" s="23"/>
      <c r="B203" s="7"/>
      <c r="C203" s="7"/>
      <c r="D203" s="7"/>
      <c r="E203" s="385"/>
      <c r="F203" s="14"/>
      <c r="G203" s="7"/>
      <c r="L203" s="7"/>
    </row>
    <row r="204" spans="1:12" ht="16.899999999999999" customHeight="1">
      <c r="A204" s="23"/>
      <c r="B204" s="7"/>
      <c r="C204" s="7"/>
      <c r="D204" s="7"/>
      <c r="E204" s="385"/>
      <c r="F204" s="14"/>
      <c r="G204" s="7"/>
      <c r="L204" s="7"/>
    </row>
    <row r="205" spans="1:12" ht="16.899999999999999" customHeight="1">
      <c r="A205" s="23"/>
      <c r="B205" s="7"/>
      <c r="C205" s="7"/>
      <c r="D205" s="7"/>
      <c r="E205" s="385"/>
      <c r="F205" s="14"/>
      <c r="G205" s="7"/>
      <c r="L205" s="7"/>
    </row>
    <row r="206" spans="1:12" ht="16.899999999999999" customHeight="1">
      <c r="A206" s="23"/>
      <c r="B206" s="7"/>
      <c r="C206" s="7"/>
      <c r="D206" s="7"/>
      <c r="E206" s="385"/>
      <c r="F206" s="14"/>
      <c r="G206" s="7"/>
      <c r="L206" s="7"/>
    </row>
    <row r="207" spans="1:12" ht="16.899999999999999" customHeight="1">
      <c r="A207" s="23"/>
      <c r="B207" s="7"/>
      <c r="C207" s="7"/>
      <c r="D207" s="7"/>
      <c r="E207" s="385"/>
      <c r="F207" s="14"/>
      <c r="G207" s="7"/>
      <c r="L207" s="7"/>
    </row>
    <row r="208" spans="1:12" ht="16.899999999999999" customHeight="1">
      <c r="A208" s="23"/>
      <c r="B208" s="7"/>
      <c r="C208" s="7"/>
      <c r="D208" s="7"/>
      <c r="E208" s="385"/>
      <c r="F208" s="14"/>
      <c r="G208" s="7"/>
      <c r="L208" s="7"/>
    </row>
    <row r="209" spans="1:12" ht="16.899999999999999" customHeight="1">
      <c r="A209" s="23"/>
      <c r="B209" s="7"/>
      <c r="C209" s="7"/>
      <c r="D209" s="7"/>
      <c r="E209" s="385"/>
      <c r="F209" s="14"/>
      <c r="G209" s="7"/>
      <c r="L209" s="7"/>
    </row>
    <row r="210" spans="1:12" ht="16.899999999999999" customHeight="1">
      <c r="A210" s="23"/>
      <c r="B210" s="7"/>
      <c r="C210" s="7"/>
      <c r="D210" s="7"/>
      <c r="E210" s="385"/>
      <c r="F210" s="14"/>
      <c r="G210" s="7"/>
      <c r="L210" s="7"/>
    </row>
    <row r="211" spans="1:12" ht="16.899999999999999" customHeight="1">
      <c r="A211" s="23"/>
      <c r="B211" s="7"/>
      <c r="C211" s="7"/>
      <c r="D211" s="7"/>
      <c r="E211" s="385"/>
      <c r="F211" s="14"/>
      <c r="G211" s="7"/>
      <c r="L211" s="7"/>
    </row>
    <row r="212" spans="1:12" ht="16.899999999999999" customHeight="1">
      <c r="A212" s="23"/>
      <c r="B212" s="7"/>
      <c r="C212" s="7"/>
      <c r="D212" s="7"/>
      <c r="E212" s="385"/>
      <c r="F212" s="14"/>
      <c r="G212" s="7"/>
      <c r="L212" s="7"/>
    </row>
    <row r="213" spans="1:12" ht="16.899999999999999" customHeight="1">
      <c r="A213" s="23"/>
      <c r="B213" s="7"/>
      <c r="C213" s="7"/>
      <c r="D213" s="7"/>
      <c r="E213" s="385"/>
      <c r="F213" s="14"/>
      <c r="G213" s="7"/>
      <c r="L213" s="7"/>
    </row>
    <row r="214" spans="1:12" ht="16.899999999999999" customHeight="1">
      <c r="A214" s="23"/>
      <c r="B214" s="7"/>
      <c r="C214" s="7"/>
      <c r="D214" s="7"/>
      <c r="E214" s="385"/>
      <c r="F214" s="14"/>
      <c r="G214" s="7"/>
      <c r="L214" s="7"/>
    </row>
    <row r="215" spans="1:12" ht="16.899999999999999" customHeight="1">
      <c r="A215" s="23"/>
      <c r="B215" s="7"/>
      <c r="C215" s="7"/>
      <c r="D215" s="7"/>
      <c r="E215" s="385"/>
      <c r="F215" s="14"/>
      <c r="G215" s="7"/>
      <c r="L215" s="7"/>
    </row>
    <row r="216" spans="1:12" ht="16.899999999999999" customHeight="1">
      <c r="A216" s="23"/>
      <c r="B216" s="7"/>
      <c r="C216" s="7"/>
      <c r="D216" s="7"/>
      <c r="E216" s="385"/>
      <c r="F216" s="14"/>
      <c r="G216" s="7"/>
      <c r="L216" s="7"/>
    </row>
    <row r="217" spans="1:12" ht="16.899999999999999" customHeight="1">
      <c r="A217" s="23"/>
      <c r="B217" s="7"/>
      <c r="C217" s="7"/>
      <c r="D217" s="7"/>
      <c r="E217" s="385"/>
      <c r="F217" s="14"/>
      <c r="G217" s="7"/>
      <c r="L217" s="7"/>
    </row>
    <row r="218" spans="1:12" ht="16.899999999999999" customHeight="1">
      <c r="A218" s="23"/>
      <c r="B218" s="7"/>
      <c r="C218" s="7"/>
      <c r="D218" s="7"/>
      <c r="E218" s="385"/>
      <c r="F218" s="14"/>
      <c r="G218" s="7"/>
      <c r="L218" s="7"/>
    </row>
    <row r="219" spans="1:12" ht="16.899999999999999" customHeight="1">
      <c r="A219" s="23"/>
      <c r="B219" s="7"/>
      <c r="C219" s="7"/>
      <c r="D219" s="7"/>
      <c r="E219" s="385"/>
      <c r="F219" s="14"/>
      <c r="G219" s="7"/>
      <c r="L219" s="7"/>
    </row>
    <row r="220" spans="1:12" ht="16.899999999999999" customHeight="1">
      <c r="A220" s="23"/>
      <c r="B220" s="7"/>
      <c r="C220" s="7"/>
      <c r="D220" s="7"/>
      <c r="E220" s="385"/>
      <c r="F220" s="14"/>
      <c r="G220" s="7"/>
      <c r="L220" s="7"/>
    </row>
    <row r="221" spans="1:12" ht="16.899999999999999" customHeight="1">
      <c r="A221" s="23"/>
      <c r="B221" s="7"/>
      <c r="C221" s="7"/>
      <c r="D221" s="7"/>
      <c r="E221" s="385"/>
      <c r="F221" s="14"/>
      <c r="G221" s="7"/>
      <c r="L221" s="7"/>
    </row>
    <row r="222" spans="1:12" ht="16.899999999999999" customHeight="1">
      <c r="A222" s="23"/>
      <c r="B222" s="7"/>
      <c r="C222" s="7"/>
      <c r="D222" s="7"/>
      <c r="E222" s="385"/>
      <c r="F222" s="14"/>
      <c r="G222" s="7"/>
      <c r="L222" s="7"/>
    </row>
    <row r="223" spans="1:12" ht="16.899999999999999" customHeight="1">
      <c r="A223" s="23"/>
      <c r="B223" s="7"/>
      <c r="C223" s="7"/>
      <c r="D223" s="7"/>
      <c r="E223" s="385"/>
      <c r="F223" s="14"/>
      <c r="G223" s="7"/>
      <c r="L223" s="7"/>
    </row>
    <row r="224" spans="1:12" ht="16.899999999999999" customHeight="1">
      <c r="A224" s="23"/>
      <c r="B224" s="7"/>
      <c r="C224" s="7"/>
      <c r="D224" s="7"/>
      <c r="E224" s="385"/>
      <c r="F224" s="14"/>
      <c r="G224" s="7"/>
      <c r="L224" s="7"/>
    </row>
    <row r="225" spans="1:12" ht="16.899999999999999" customHeight="1">
      <c r="A225" s="23"/>
      <c r="B225" s="7"/>
      <c r="C225" s="7"/>
      <c r="D225" s="7"/>
      <c r="E225" s="385"/>
      <c r="F225" s="14"/>
      <c r="G225" s="7"/>
      <c r="L225" s="7"/>
    </row>
    <row r="226" spans="1:12" ht="16.899999999999999" customHeight="1">
      <c r="A226" s="23"/>
      <c r="B226" s="7"/>
      <c r="C226" s="7"/>
      <c r="D226" s="7"/>
      <c r="E226" s="385"/>
      <c r="F226" s="14"/>
      <c r="G226" s="7"/>
      <c r="L226" s="7"/>
    </row>
    <row r="227" spans="1:12" ht="16.899999999999999" customHeight="1">
      <c r="A227" s="23"/>
      <c r="B227" s="7"/>
      <c r="C227" s="7"/>
      <c r="D227" s="7"/>
      <c r="E227" s="385"/>
      <c r="F227" s="14"/>
      <c r="G227" s="7"/>
      <c r="L227" s="7"/>
    </row>
    <row r="228" spans="1:12" ht="16.899999999999999" customHeight="1">
      <c r="A228" s="23"/>
      <c r="B228" s="7"/>
      <c r="C228" s="7"/>
      <c r="D228" s="7"/>
      <c r="E228" s="385"/>
      <c r="F228" s="14"/>
      <c r="G228" s="7"/>
      <c r="L228" s="7"/>
    </row>
    <row r="229" spans="1:12" ht="16.899999999999999" customHeight="1">
      <c r="A229" s="23"/>
      <c r="B229" s="7"/>
      <c r="C229" s="7"/>
      <c r="D229" s="7"/>
      <c r="E229" s="385"/>
      <c r="F229" s="14"/>
      <c r="G229" s="7"/>
      <c r="L229" s="7"/>
    </row>
    <row r="230" spans="1:12" ht="16.899999999999999" customHeight="1">
      <c r="A230" s="23"/>
      <c r="B230" s="7"/>
      <c r="C230" s="7"/>
      <c r="D230" s="7"/>
      <c r="E230" s="385"/>
      <c r="F230" s="14"/>
      <c r="G230" s="7"/>
      <c r="L230" s="7"/>
    </row>
    <row r="231" spans="1:12" ht="16.899999999999999" customHeight="1">
      <c r="A231" s="23"/>
      <c r="B231" s="7"/>
      <c r="C231" s="7"/>
      <c r="D231" s="7"/>
      <c r="E231" s="385"/>
      <c r="F231" s="14"/>
      <c r="G231" s="7"/>
      <c r="L231" s="7"/>
    </row>
    <row r="232" spans="1:12" ht="16.899999999999999" customHeight="1">
      <c r="A232" s="23"/>
      <c r="B232" s="7"/>
      <c r="C232" s="7"/>
      <c r="D232" s="7"/>
      <c r="E232" s="385"/>
      <c r="F232" s="14"/>
      <c r="G232" s="7"/>
      <c r="L232" s="7"/>
    </row>
    <row r="233" spans="1:12" ht="16.899999999999999" customHeight="1">
      <c r="A233" s="23"/>
      <c r="B233" s="7"/>
      <c r="C233" s="7"/>
      <c r="D233" s="7"/>
      <c r="E233" s="385"/>
      <c r="F233" s="14"/>
      <c r="G233" s="7"/>
      <c r="L233" s="7"/>
    </row>
    <row r="234" spans="1:12" ht="16.899999999999999" customHeight="1">
      <c r="A234" s="23"/>
      <c r="B234" s="7"/>
      <c r="C234" s="7"/>
      <c r="D234" s="7"/>
      <c r="E234" s="385"/>
      <c r="F234" s="14"/>
      <c r="G234" s="7"/>
      <c r="L234" s="7"/>
    </row>
    <row r="235" spans="1:12" ht="16.899999999999999" customHeight="1">
      <c r="A235" s="23"/>
      <c r="B235" s="7"/>
      <c r="C235" s="7"/>
      <c r="D235" s="7"/>
      <c r="E235" s="385"/>
      <c r="F235" s="14"/>
      <c r="G235" s="7"/>
      <c r="L235" s="7"/>
    </row>
    <row r="236" spans="1:12" ht="16.899999999999999" customHeight="1">
      <c r="A236" s="23"/>
      <c r="B236" s="7"/>
      <c r="C236" s="7"/>
      <c r="D236" s="7"/>
      <c r="E236" s="385"/>
      <c r="F236" s="14"/>
      <c r="G236" s="7"/>
      <c r="L236" s="7"/>
    </row>
    <row r="237" spans="1:12" ht="16.899999999999999" customHeight="1">
      <c r="A237" s="23"/>
      <c r="B237" s="7"/>
      <c r="C237" s="7"/>
      <c r="D237" s="7"/>
      <c r="E237" s="385"/>
      <c r="F237" s="14"/>
      <c r="G237" s="7"/>
      <c r="L237" s="7"/>
    </row>
    <row r="238" spans="1:12" ht="16.899999999999999" customHeight="1">
      <c r="A238" s="23"/>
      <c r="B238" s="7"/>
      <c r="C238" s="7"/>
      <c r="D238" s="7"/>
      <c r="E238" s="385"/>
      <c r="F238" s="14"/>
      <c r="G238" s="7"/>
      <c r="L238" s="7"/>
    </row>
    <row r="239" spans="1:12" ht="16.899999999999999" customHeight="1">
      <c r="A239" s="23"/>
      <c r="B239" s="7"/>
      <c r="C239" s="7"/>
      <c r="D239" s="7"/>
      <c r="E239" s="385"/>
      <c r="F239" s="14"/>
      <c r="G239" s="7"/>
      <c r="L239" s="7"/>
    </row>
    <row r="240" spans="1:12" ht="16.899999999999999" customHeight="1">
      <c r="A240" s="23"/>
      <c r="B240" s="7"/>
      <c r="C240" s="7"/>
      <c r="D240" s="7"/>
      <c r="E240" s="385"/>
      <c r="F240" s="14"/>
      <c r="G240" s="7"/>
      <c r="L240" s="7"/>
    </row>
    <row r="241" spans="1:12" ht="16.899999999999999" customHeight="1">
      <c r="A241" s="23"/>
      <c r="B241" s="7"/>
      <c r="C241" s="7"/>
      <c r="D241" s="7"/>
      <c r="E241" s="385"/>
      <c r="F241" s="14"/>
      <c r="G241" s="7"/>
      <c r="L241" s="7"/>
    </row>
    <row r="242" spans="1:12" ht="16.899999999999999" customHeight="1">
      <c r="A242" s="23"/>
      <c r="B242" s="7"/>
      <c r="C242" s="7"/>
      <c r="D242" s="7"/>
      <c r="E242" s="385"/>
      <c r="F242" s="14"/>
      <c r="G242" s="7"/>
      <c r="L242" s="7"/>
    </row>
    <row r="243" spans="1:12" ht="16.899999999999999" customHeight="1">
      <c r="A243" s="23"/>
      <c r="B243" s="7"/>
      <c r="C243" s="7"/>
      <c r="D243" s="7"/>
      <c r="E243" s="385"/>
      <c r="F243" s="14"/>
      <c r="G243" s="7"/>
      <c r="L243" s="7"/>
    </row>
    <row r="244" spans="1:12" ht="16.899999999999999" customHeight="1">
      <c r="A244" s="23"/>
      <c r="B244" s="7"/>
      <c r="C244" s="7"/>
      <c r="D244" s="7"/>
      <c r="E244" s="385"/>
      <c r="F244" s="14"/>
      <c r="G244" s="7"/>
      <c r="L244" s="7"/>
    </row>
    <row r="245" spans="1:12" ht="16.899999999999999" customHeight="1">
      <c r="A245" s="23"/>
      <c r="B245" s="7"/>
      <c r="C245" s="7"/>
      <c r="D245" s="7"/>
      <c r="E245" s="385"/>
      <c r="F245" s="14"/>
      <c r="G245" s="7"/>
      <c r="L245" s="7"/>
    </row>
    <row r="246" spans="1:12" ht="16.899999999999999" customHeight="1">
      <c r="A246" s="23"/>
      <c r="B246" s="7"/>
      <c r="C246" s="7"/>
      <c r="D246" s="7"/>
      <c r="E246" s="385"/>
      <c r="F246" s="14"/>
      <c r="G246" s="7"/>
      <c r="L246" s="7"/>
    </row>
    <row r="247" spans="1:12" ht="16.899999999999999" customHeight="1">
      <c r="A247" s="23"/>
      <c r="B247" s="7"/>
      <c r="C247" s="7"/>
      <c r="D247" s="7"/>
      <c r="E247" s="385"/>
      <c r="F247" s="14"/>
      <c r="G247" s="7"/>
      <c r="L247" s="7"/>
    </row>
    <row r="248" spans="1:12" ht="16.899999999999999" customHeight="1">
      <c r="A248" s="23"/>
      <c r="B248" s="7"/>
      <c r="C248" s="7"/>
      <c r="D248" s="7"/>
      <c r="E248" s="385"/>
      <c r="F248" s="14"/>
      <c r="G248" s="7"/>
      <c r="L248" s="7"/>
    </row>
    <row r="249" spans="1:12" ht="16.899999999999999" customHeight="1">
      <c r="A249" s="23"/>
      <c r="B249" s="7"/>
      <c r="C249" s="7"/>
      <c r="D249" s="7"/>
      <c r="E249" s="385"/>
      <c r="F249" s="14"/>
      <c r="G249" s="7"/>
      <c r="L249" s="7"/>
    </row>
    <row r="250" spans="1:12" ht="16.899999999999999" customHeight="1">
      <c r="A250" s="23"/>
      <c r="B250" s="7"/>
      <c r="C250" s="7"/>
      <c r="D250" s="7"/>
      <c r="E250" s="385"/>
      <c r="F250" s="14"/>
      <c r="G250" s="7"/>
      <c r="L250" s="7"/>
    </row>
    <row r="251" spans="1:12" ht="16.899999999999999" customHeight="1">
      <c r="A251" s="23"/>
      <c r="B251" s="7"/>
      <c r="C251" s="7"/>
      <c r="D251" s="7"/>
      <c r="E251" s="385"/>
      <c r="F251" s="14"/>
      <c r="G251" s="7"/>
      <c r="L251" s="7"/>
    </row>
    <row r="252" spans="1:12" ht="16.899999999999999" customHeight="1">
      <c r="A252" s="23"/>
      <c r="B252" s="7"/>
      <c r="C252" s="7"/>
      <c r="D252" s="7"/>
      <c r="E252" s="385"/>
      <c r="F252" s="14"/>
      <c r="G252" s="7"/>
      <c r="L252" s="7"/>
    </row>
    <row r="253" spans="1:12" ht="16.899999999999999" customHeight="1">
      <c r="A253" s="23"/>
      <c r="B253" s="7"/>
      <c r="C253" s="7"/>
      <c r="D253" s="7"/>
      <c r="E253" s="385"/>
      <c r="F253" s="14"/>
      <c r="G253" s="7"/>
      <c r="L253" s="7"/>
    </row>
    <row r="254" spans="1:12" ht="16.899999999999999" customHeight="1">
      <c r="A254" s="23"/>
      <c r="B254" s="7"/>
      <c r="C254" s="7"/>
      <c r="D254" s="7"/>
      <c r="E254" s="385"/>
      <c r="F254" s="14"/>
      <c r="G254" s="7"/>
      <c r="L254" s="7"/>
    </row>
    <row r="255" spans="1:12" ht="16.899999999999999" customHeight="1">
      <c r="A255" s="23"/>
      <c r="B255" s="7"/>
      <c r="C255" s="7"/>
      <c r="D255" s="7"/>
      <c r="E255" s="385"/>
      <c r="F255" s="14"/>
      <c r="G255" s="7"/>
      <c r="L255" s="7"/>
    </row>
    <row r="256" spans="1:12" ht="16.899999999999999" customHeight="1">
      <c r="A256" s="23"/>
      <c r="B256" s="7"/>
      <c r="C256" s="7"/>
      <c r="D256" s="7"/>
      <c r="E256" s="385"/>
      <c r="F256" s="14"/>
      <c r="G256" s="7"/>
      <c r="L256" s="7"/>
    </row>
    <row r="257" spans="1:12" ht="16.899999999999999" customHeight="1">
      <c r="A257" s="23"/>
      <c r="B257" s="7"/>
      <c r="C257" s="7"/>
      <c r="D257" s="7"/>
      <c r="E257" s="385"/>
      <c r="F257" s="14"/>
      <c r="G257" s="7"/>
      <c r="L257" s="7"/>
    </row>
    <row r="258" spans="1:12" ht="16.899999999999999" customHeight="1">
      <c r="A258" s="23"/>
      <c r="B258" s="7"/>
      <c r="C258" s="7"/>
      <c r="D258" s="7"/>
      <c r="E258" s="385"/>
      <c r="F258" s="14"/>
      <c r="G258" s="7"/>
      <c r="L258" s="7"/>
    </row>
    <row r="259" spans="1:12" ht="16.899999999999999" customHeight="1">
      <c r="A259" s="23"/>
      <c r="B259" s="7"/>
      <c r="C259" s="7"/>
      <c r="D259" s="7"/>
      <c r="E259" s="385"/>
      <c r="F259" s="14"/>
      <c r="G259" s="7"/>
      <c r="L259" s="7"/>
    </row>
    <row r="260" spans="1:12" ht="16.899999999999999" customHeight="1">
      <c r="A260" s="23"/>
      <c r="B260" s="7"/>
      <c r="C260" s="7"/>
      <c r="D260" s="7"/>
      <c r="E260" s="385"/>
      <c r="F260" s="14"/>
      <c r="G260" s="7"/>
      <c r="L260" s="7"/>
    </row>
    <row r="261" spans="1:12" ht="16.899999999999999" customHeight="1">
      <c r="A261" s="23"/>
      <c r="B261" s="7"/>
      <c r="C261" s="7"/>
      <c r="D261" s="7"/>
      <c r="E261" s="385"/>
      <c r="F261" s="14"/>
      <c r="G261" s="7"/>
      <c r="L261" s="7"/>
    </row>
    <row r="262" spans="1:12" ht="16.899999999999999" customHeight="1">
      <c r="A262" s="23"/>
      <c r="B262" s="7"/>
      <c r="C262" s="7"/>
      <c r="D262" s="7"/>
      <c r="E262" s="385"/>
      <c r="F262" s="14"/>
      <c r="G262" s="7"/>
      <c r="L262" s="7"/>
    </row>
    <row r="263" spans="1:12" ht="16.899999999999999" customHeight="1">
      <c r="A263" s="23"/>
      <c r="B263" s="7"/>
      <c r="C263" s="7"/>
      <c r="D263" s="7"/>
      <c r="E263" s="385"/>
      <c r="F263" s="14"/>
      <c r="G263" s="7"/>
      <c r="L263" s="7"/>
    </row>
    <row r="264" spans="1:12" ht="16.899999999999999" customHeight="1">
      <c r="A264" s="23"/>
      <c r="B264" s="7"/>
      <c r="C264" s="7"/>
      <c r="D264" s="7"/>
      <c r="E264" s="385"/>
      <c r="F264" s="14"/>
      <c r="G264" s="7"/>
      <c r="L264" s="7"/>
    </row>
    <row r="265" spans="1:12" ht="16.899999999999999" customHeight="1">
      <c r="A265" s="23"/>
      <c r="B265" s="7"/>
      <c r="C265" s="7"/>
      <c r="D265" s="7"/>
      <c r="E265" s="385"/>
      <c r="F265" s="14"/>
      <c r="G265" s="7"/>
      <c r="L265" s="7"/>
    </row>
    <row r="266" spans="1:12" ht="16.899999999999999" customHeight="1">
      <c r="A266" s="23"/>
      <c r="B266" s="7"/>
      <c r="C266" s="7"/>
      <c r="D266" s="7"/>
      <c r="E266" s="385"/>
      <c r="F266" s="14"/>
      <c r="G266" s="7"/>
      <c r="L266" s="7"/>
    </row>
    <row r="267" spans="1:12" ht="16.899999999999999" customHeight="1">
      <c r="A267" s="23"/>
      <c r="B267" s="7"/>
      <c r="C267" s="7"/>
      <c r="D267" s="7"/>
      <c r="E267" s="385"/>
      <c r="F267" s="14"/>
      <c r="G267" s="7"/>
      <c r="L267" s="7"/>
    </row>
    <row r="268" spans="1:12" ht="16.899999999999999" customHeight="1">
      <c r="A268" s="23"/>
      <c r="B268" s="7"/>
      <c r="C268" s="7"/>
      <c r="D268" s="7"/>
      <c r="E268" s="385"/>
      <c r="F268" s="14"/>
      <c r="G268" s="7"/>
      <c r="L268" s="7"/>
    </row>
    <row r="269" spans="1:12" ht="16.899999999999999" customHeight="1">
      <c r="A269" s="23"/>
      <c r="B269" s="7"/>
      <c r="C269" s="7"/>
      <c r="D269" s="7"/>
      <c r="E269" s="385"/>
      <c r="F269" s="14"/>
      <c r="G269" s="7"/>
      <c r="L269" s="7"/>
    </row>
    <row r="270" spans="1:12" ht="16.899999999999999" customHeight="1">
      <c r="A270" s="23"/>
      <c r="B270" s="7"/>
      <c r="C270" s="7"/>
      <c r="D270" s="7"/>
      <c r="E270" s="385"/>
      <c r="F270" s="14"/>
      <c r="G270" s="7"/>
      <c r="L270" s="7"/>
    </row>
    <row r="271" spans="1:12" ht="16.899999999999999" customHeight="1">
      <c r="A271" s="23"/>
      <c r="B271" s="7"/>
      <c r="C271" s="7"/>
      <c r="D271" s="7"/>
      <c r="E271" s="385"/>
      <c r="F271" s="14"/>
      <c r="G271" s="7"/>
      <c r="L271" s="7"/>
    </row>
    <row r="272" spans="1:12" ht="16.899999999999999" customHeight="1">
      <c r="A272" s="23"/>
      <c r="B272" s="7"/>
      <c r="C272" s="7"/>
      <c r="D272" s="7"/>
      <c r="E272" s="385"/>
      <c r="F272" s="14"/>
      <c r="G272" s="7"/>
      <c r="L272" s="7"/>
    </row>
    <row r="273" spans="1:12" ht="16.899999999999999" customHeight="1">
      <c r="A273" s="23"/>
      <c r="B273" s="7"/>
      <c r="C273" s="7"/>
      <c r="D273" s="7"/>
      <c r="E273" s="385"/>
      <c r="F273" s="14"/>
      <c r="G273" s="7"/>
      <c r="L273" s="7"/>
    </row>
    <row r="274" spans="1:12" ht="16.899999999999999" customHeight="1">
      <c r="A274" s="23"/>
      <c r="B274" s="7"/>
      <c r="C274" s="7"/>
      <c r="D274" s="7"/>
      <c r="E274" s="385"/>
      <c r="F274" s="14"/>
      <c r="G274" s="7"/>
      <c r="L274" s="7"/>
    </row>
    <row r="275" spans="1:12" ht="16.899999999999999" customHeight="1">
      <c r="A275" s="23"/>
      <c r="B275" s="7"/>
      <c r="C275" s="7"/>
      <c r="D275" s="7"/>
      <c r="E275" s="385"/>
      <c r="F275" s="14"/>
      <c r="G275" s="7"/>
      <c r="L275" s="7"/>
    </row>
    <row r="276" spans="1:12" ht="16.899999999999999" customHeight="1">
      <c r="A276" s="23"/>
      <c r="B276" s="7"/>
      <c r="C276" s="7"/>
      <c r="D276" s="7"/>
      <c r="E276" s="385"/>
      <c r="F276" s="14"/>
      <c r="G276" s="7"/>
      <c r="L276" s="7"/>
    </row>
    <row r="277" spans="1:12" ht="16.899999999999999" customHeight="1">
      <c r="A277" s="23"/>
      <c r="B277" s="7"/>
      <c r="C277" s="7"/>
      <c r="D277" s="7"/>
      <c r="E277" s="385"/>
      <c r="F277" s="14"/>
      <c r="G277" s="7"/>
      <c r="L277" s="7"/>
    </row>
    <row r="278" spans="1:12" ht="16.899999999999999" customHeight="1">
      <c r="A278" s="23"/>
      <c r="B278" s="7"/>
      <c r="C278" s="7"/>
      <c r="D278" s="7"/>
      <c r="E278" s="385"/>
      <c r="F278" s="14"/>
      <c r="G278" s="7"/>
      <c r="L278" s="7"/>
    </row>
    <row r="279" spans="1:12" ht="16.899999999999999" customHeight="1">
      <c r="A279" s="23"/>
      <c r="B279" s="7"/>
      <c r="C279" s="7"/>
      <c r="D279" s="7"/>
      <c r="E279" s="385"/>
      <c r="F279" s="14"/>
      <c r="G279" s="7"/>
      <c r="L279" s="7"/>
    </row>
    <row r="280" spans="1:12" ht="16.899999999999999" customHeight="1">
      <c r="A280" s="23"/>
      <c r="B280" s="7"/>
      <c r="C280" s="7"/>
      <c r="D280" s="7"/>
      <c r="E280" s="385"/>
      <c r="F280" s="14"/>
      <c r="G280" s="7"/>
      <c r="L280" s="7"/>
    </row>
    <row r="281" spans="1:12" ht="16.899999999999999" customHeight="1">
      <c r="A281" s="23"/>
      <c r="B281" s="7"/>
      <c r="C281" s="7"/>
      <c r="D281" s="7"/>
      <c r="E281" s="385"/>
      <c r="F281" s="14"/>
      <c r="G281" s="7"/>
      <c r="L281" s="7"/>
    </row>
    <row r="282" spans="1:12" ht="16.899999999999999" customHeight="1">
      <c r="A282" s="23"/>
      <c r="B282" s="7"/>
      <c r="C282" s="7"/>
      <c r="D282" s="7"/>
      <c r="E282" s="385"/>
      <c r="F282" s="14"/>
      <c r="G282" s="7"/>
      <c r="L282" s="7"/>
    </row>
    <row r="283" spans="1:12" ht="16.899999999999999" customHeight="1">
      <c r="A283" s="23"/>
      <c r="B283" s="7"/>
      <c r="C283" s="7"/>
      <c r="D283" s="7"/>
      <c r="E283" s="385"/>
      <c r="F283" s="14"/>
      <c r="G283" s="7"/>
      <c r="L283" s="7"/>
    </row>
    <row r="284" spans="1:12" ht="16.899999999999999" customHeight="1">
      <c r="A284" s="23"/>
      <c r="B284" s="7"/>
      <c r="C284" s="7"/>
      <c r="D284" s="7"/>
      <c r="E284" s="385"/>
      <c r="F284" s="14"/>
      <c r="G284" s="7"/>
      <c r="L284" s="7"/>
    </row>
    <row r="285" spans="1:12" ht="16.899999999999999" customHeight="1">
      <c r="A285" s="23"/>
      <c r="B285" s="7"/>
      <c r="C285" s="7"/>
      <c r="D285" s="7"/>
      <c r="E285" s="385"/>
      <c r="F285" s="14"/>
      <c r="G285" s="7"/>
      <c r="L285" s="7"/>
    </row>
    <row r="286" spans="1:12" ht="16.899999999999999" customHeight="1">
      <c r="A286" s="23"/>
      <c r="B286" s="7"/>
      <c r="C286" s="7"/>
      <c r="D286" s="7"/>
      <c r="E286" s="385"/>
      <c r="F286" s="14"/>
      <c r="G286" s="7"/>
      <c r="L286" s="7"/>
    </row>
    <row r="287" spans="1:12" ht="16.899999999999999" customHeight="1">
      <c r="A287" s="23"/>
      <c r="B287" s="7"/>
      <c r="C287" s="7"/>
      <c r="D287" s="7"/>
      <c r="E287" s="385"/>
      <c r="F287" s="14"/>
      <c r="G287" s="7"/>
      <c r="L287" s="7"/>
    </row>
    <row r="288" spans="1:12" ht="16.899999999999999" customHeight="1">
      <c r="A288" s="23"/>
      <c r="B288" s="7"/>
      <c r="C288" s="7"/>
      <c r="D288" s="7"/>
      <c r="E288" s="385"/>
      <c r="F288" s="14"/>
      <c r="G288" s="7"/>
      <c r="L288" s="7"/>
    </row>
    <row r="289" spans="1:12" ht="16.899999999999999" customHeight="1">
      <c r="A289" s="23"/>
      <c r="B289" s="7"/>
      <c r="C289" s="7"/>
      <c r="D289" s="7"/>
      <c r="E289" s="385"/>
      <c r="F289" s="14"/>
      <c r="G289" s="7"/>
      <c r="L289" s="7"/>
    </row>
    <row r="290" spans="1:12" ht="16.899999999999999" customHeight="1">
      <c r="A290" s="23"/>
      <c r="B290" s="7"/>
      <c r="C290" s="7"/>
      <c r="D290" s="7"/>
      <c r="E290" s="385"/>
      <c r="F290" s="14"/>
      <c r="G290" s="7"/>
      <c r="L290" s="7"/>
    </row>
    <row r="291" spans="1:12" ht="16.899999999999999" customHeight="1">
      <c r="A291" s="23"/>
      <c r="B291" s="7"/>
      <c r="C291" s="7"/>
      <c r="D291" s="7"/>
      <c r="E291" s="385"/>
      <c r="F291" s="14"/>
      <c r="G291" s="7"/>
      <c r="L291" s="7"/>
    </row>
    <row r="292" spans="1:12" ht="16.899999999999999" customHeight="1">
      <c r="A292" s="23"/>
      <c r="B292" s="7"/>
      <c r="C292" s="7"/>
      <c r="D292" s="7"/>
      <c r="E292" s="385"/>
      <c r="F292" s="14"/>
      <c r="G292" s="7"/>
      <c r="L292" s="7"/>
    </row>
    <row r="293" spans="1:12" ht="16.899999999999999" customHeight="1">
      <c r="A293" s="23"/>
      <c r="B293" s="7"/>
      <c r="C293" s="7"/>
      <c r="D293" s="7"/>
      <c r="E293" s="385"/>
      <c r="F293" s="14"/>
      <c r="G293" s="7"/>
      <c r="L293" s="7"/>
    </row>
    <row r="294" spans="1:12" ht="16.899999999999999" customHeight="1">
      <c r="A294" s="23"/>
      <c r="B294" s="7"/>
      <c r="C294" s="7"/>
      <c r="D294" s="7"/>
      <c r="E294" s="385"/>
      <c r="F294" s="14"/>
      <c r="G294" s="7"/>
      <c r="L294" s="7"/>
    </row>
    <row r="295" spans="1:12" ht="16.899999999999999" customHeight="1">
      <c r="A295" s="23"/>
      <c r="B295" s="7"/>
      <c r="C295" s="7"/>
      <c r="D295" s="7"/>
      <c r="E295" s="385"/>
      <c r="F295" s="14"/>
      <c r="G295" s="7"/>
      <c r="L295" s="7"/>
    </row>
    <row r="296" spans="1:12" ht="16.899999999999999" customHeight="1">
      <c r="A296" s="23"/>
      <c r="B296" s="7"/>
      <c r="C296" s="7"/>
      <c r="D296" s="7"/>
      <c r="E296" s="385"/>
      <c r="F296" s="14"/>
      <c r="G296" s="7"/>
      <c r="L296" s="7"/>
    </row>
    <row r="297" spans="1:12" ht="16.899999999999999" customHeight="1">
      <c r="A297" s="23"/>
      <c r="B297" s="7"/>
      <c r="C297" s="7"/>
      <c r="D297" s="7"/>
      <c r="E297" s="385"/>
      <c r="F297" s="14"/>
      <c r="G297" s="7"/>
      <c r="L297" s="7"/>
    </row>
    <row r="298" spans="1:12" ht="16.899999999999999" customHeight="1">
      <c r="A298" s="23"/>
      <c r="B298" s="7"/>
      <c r="C298" s="7"/>
      <c r="D298" s="7"/>
      <c r="E298" s="385"/>
      <c r="F298" s="14"/>
      <c r="G298" s="7"/>
      <c r="L298" s="7"/>
    </row>
    <row r="299" spans="1:12" ht="16.899999999999999" customHeight="1">
      <c r="A299" s="23"/>
      <c r="B299" s="7"/>
      <c r="C299" s="7"/>
      <c r="D299" s="7"/>
      <c r="E299" s="385"/>
      <c r="F299" s="14"/>
      <c r="G299" s="7"/>
      <c r="L299" s="7"/>
    </row>
    <row r="300" spans="1:12" ht="16.899999999999999" customHeight="1">
      <c r="A300" s="23"/>
      <c r="B300" s="7"/>
      <c r="C300" s="7"/>
      <c r="D300" s="7"/>
      <c r="E300" s="385"/>
      <c r="F300" s="14"/>
      <c r="G300" s="7"/>
      <c r="L300" s="7"/>
    </row>
    <row r="301" spans="1:12" ht="16.899999999999999" customHeight="1">
      <c r="A301" s="23"/>
      <c r="B301" s="7"/>
      <c r="C301" s="7"/>
      <c r="D301" s="7"/>
      <c r="E301" s="385"/>
      <c r="F301" s="14"/>
      <c r="G301" s="7"/>
      <c r="L301" s="7"/>
    </row>
    <row r="302" spans="1:12" ht="16.899999999999999" customHeight="1">
      <c r="A302" s="23"/>
      <c r="B302" s="7"/>
      <c r="C302" s="7"/>
      <c r="D302" s="7"/>
      <c r="E302" s="385"/>
      <c r="F302" s="14"/>
      <c r="G302" s="7"/>
      <c r="L302" s="7"/>
    </row>
    <row r="303" spans="1:12" ht="16.899999999999999" customHeight="1">
      <c r="A303" s="23"/>
      <c r="B303" s="7"/>
      <c r="C303" s="7"/>
      <c r="D303" s="7"/>
      <c r="E303" s="385"/>
      <c r="F303" s="14"/>
      <c r="G303" s="7"/>
      <c r="L303" s="7"/>
    </row>
    <row r="304" spans="1:12" ht="16.899999999999999" customHeight="1">
      <c r="A304" s="23"/>
      <c r="B304" s="7"/>
      <c r="C304" s="7"/>
      <c r="D304" s="7"/>
      <c r="E304" s="385"/>
      <c r="F304" s="14"/>
      <c r="G304" s="7"/>
      <c r="L304" s="7"/>
    </row>
    <row r="305" spans="1:12" ht="16.899999999999999" customHeight="1">
      <c r="A305" s="23"/>
      <c r="B305" s="7"/>
      <c r="C305" s="7"/>
      <c r="D305" s="7"/>
      <c r="E305" s="385"/>
      <c r="F305" s="14"/>
      <c r="G305" s="7"/>
      <c r="L305" s="7"/>
    </row>
    <row r="306" spans="1:12" ht="16.899999999999999" customHeight="1">
      <c r="A306" s="23"/>
      <c r="B306" s="7"/>
      <c r="C306" s="7"/>
      <c r="D306" s="7"/>
      <c r="E306" s="385"/>
      <c r="F306" s="14"/>
      <c r="G306" s="7"/>
      <c r="L306" s="7"/>
    </row>
    <row r="307" spans="1:12" ht="16.899999999999999" customHeight="1">
      <c r="A307" s="23"/>
      <c r="B307" s="7"/>
      <c r="C307" s="7"/>
      <c r="D307" s="7"/>
      <c r="E307" s="385"/>
      <c r="F307" s="14"/>
      <c r="G307" s="7"/>
      <c r="L307" s="7"/>
    </row>
    <row r="308" spans="1:12" ht="16.899999999999999" customHeight="1">
      <c r="A308" s="23"/>
      <c r="B308" s="7"/>
      <c r="C308" s="7"/>
      <c r="D308" s="7"/>
      <c r="E308" s="385"/>
      <c r="F308" s="14"/>
      <c r="G308" s="7"/>
      <c r="L308" s="7"/>
    </row>
    <row r="309" spans="1:12" ht="16.899999999999999" customHeight="1">
      <c r="A309" s="23"/>
      <c r="B309" s="7"/>
      <c r="C309" s="7"/>
      <c r="D309" s="7"/>
      <c r="E309" s="385"/>
      <c r="F309" s="14"/>
      <c r="G309" s="7"/>
      <c r="L309" s="7"/>
    </row>
    <row r="310" spans="1:12" ht="16.899999999999999" customHeight="1">
      <c r="A310" s="23"/>
      <c r="B310" s="7"/>
      <c r="C310" s="7"/>
      <c r="D310" s="7"/>
      <c r="E310" s="385"/>
      <c r="F310" s="14"/>
      <c r="G310" s="7"/>
      <c r="L310" s="7"/>
    </row>
    <row r="311" spans="1:12" ht="16.899999999999999" customHeight="1">
      <c r="A311" s="23"/>
      <c r="B311" s="7"/>
      <c r="C311" s="7"/>
      <c r="D311" s="7"/>
      <c r="E311" s="385"/>
      <c r="F311" s="14"/>
      <c r="G311" s="7"/>
      <c r="L311" s="7"/>
    </row>
    <row r="312" spans="1:12" ht="16.899999999999999" customHeight="1">
      <c r="A312" s="23"/>
      <c r="B312" s="7"/>
      <c r="C312" s="7"/>
      <c r="D312" s="7"/>
      <c r="E312" s="385"/>
      <c r="F312" s="14"/>
      <c r="G312" s="7"/>
      <c r="L312" s="7"/>
    </row>
    <row r="313" spans="1:12" ht="16.899999999999999" customHeight="1">
      <c r="A313" s="23"/>
      <c r="B313" s="7"/>
      <c r="C313" s="7"/>
      <c r="D313" s="7"/>
      <c r="E313" s="385"/>
      <c r="F313" s="14"/>
      <c r="G313" s="7"/>
      <c r="L313" s="7"/>
    </row>
    <row r="314" spans="1:12" ht="16.899999999999999" customHeight="1">
      <c r="A314" s="23"/>
      <c r="B314" s="7"/>
      <c r="C314" s="7"/>
      <c r="D314" s="7"/>
      <c r="E314" s="385"/>
      <c r="F314" s="14"/>
      <c r="G314" s="7"/>
      <c r="L314" s="7"/>
    </row>
    <row r="315" spans="1:12" ht="16.899999999999999" customHeight="1">
      <c r="A315" s="23"/>
      <c r="B315" s="7"/>
      <c r="C315" s="7"/>
      <c r="D315" s="7"/>
      <c r="E315" s="385"/>
      <c r="F315" s="14"/>
      <c r="G315" s="7"/>
      <c r="L315" s="7"/>
    </row>
    <row r="316" spans="1:12" ht="16.899999999999999" customHeight="1">
      <c r="A316" s="23"/>
      <c r="B316" s="7"/>
      <c r="C316" s="7"/>
      <c r="D316" s="7"/>
      <c r="E316" s="385"/>
      <c r="F316" s="14"/>
      <c r="G316" s="7"/>
      <c r="L316" s="7"/>
    </row>
    <row r="317" spans="1:12" ht="16.899999999999999" customHeight="1">
      <c r="A317" s="23"/>
      <c r="B317" s="7"/>
      <c r="C317" s="7"/>
      <c r="D317" s="7"/>
      <c r="E317" s="385"/>
      <c r="F317" s="14"/>
      <c r="G317" s="7"/>
      <c r="L317" s="7"/>
    </row>
    <row r="318" spans="1:12" ht="16.899999999999999" customHeight="1">
      <c r="A318" s="23"/>
      <c r="B318" s="7"/>
      <c r="C318" s="7"/>
      <c r="D318" s="7"/>
      <c r="E318" s="385"/>
      <c r="F318" s="14"/>
      <c r="G318" s="7"/>
      <c r="L318" s="7"/>
    </row>
    <row r="319" spans="1:12" ht="16.899999999999999" customHeight="1">
      <c r="A319" s="23"/>
      <c r="B319" s="7"/>
      <c r="C319" s="7"/>
      <c r="D319" s="7"/>
      <c r="E319" s="385"/>
      <c r="F319" s="14"/>
      <c r="G319" s="7"/>
      <c r="L319" s="7"/>
    </row>
    <row r="320" spans="1:12" ht="16.899999999999999" customHeight="1">
      <c r="A320" s="23"/>
      <c r="B320" s="7"/>
      <c r="C320" s="7"/>
      <c r="D320" s="7"/>
      <c r="E320" s="385"/>
      <c r="F320" s="14"/>
      <c r="G320" s="7"/>
      <c r="L320" s="7"/>
    </row>
    <row r="321" spans="1:12" ht="16.899999999999999" customHeight="1">
      <c r="A321" s="23"/>
      <c r="B321" s="7"/>
      <c r="C321" s="7"/>
      <c r="D321" s="7"/>
      <c r="E321" s="385"/>
      <c r="G321" s="24"/>
      <c r="L321" s="7"/>
    </row>
    <row r="322" spans="1:12" ht="16.899999999999999" customHeight="1">
      <c r="A322" s="23"/>
      <c r="B322" s="7"/>
      <c r="C322" s="7"/>
      <c r="D322" s="7"/>
      <c r="E322" s="385"/>
      <c r="G322" s="24"/>
      <c r="L322" s="7"/>
    </row>
    <row r="323" spans="1:12" ht="16.899999999999999" customHeight="1">
      <c r="A323" s="23"/>
      <c r="B323" s="7"/>
      <c r="C323" s="7"/>
      <c r="D323" s="7"/>
      <c r="E323" s="385"/>
      <c r="G323" s="24"/>
      <c r="L323" s="7"/>
    </row>
    <row r="324" spans="1:12" ht="16.899999999999999" customHeight="1">
      <c r="G324" s="25"/>
      <c r="H324" s="23"/>
      <c r="I324" s="23"/>
    </row>
    <row r="325" spans="1:12" ht="16.899999999999999" customHeight="1">
      <c r="H325" s="23"/>
      <c r="I325" s="23"/>
    </row>
    <row r="326" spans="1:12" ht="16.899999999999999" customHeight="1">
      <c r="H326" s="23"/>
      <c r="I326" s="23"/>
    </row>
    <row r="327" spans="1:12" ht="16.899999999999999" customHeight="1">
      <c r="H327" s="23"/>
      <c r="I327" s="23"/>
    </row>
  </sheetData>
  <mergeCells count="10">
    <mergeCell ref="G49:L49"/>
    <mergeCell ref="H47:L47"/>
    <mergeCell ref="A1:F1"/>
    <mergeCell ref="A2:F2"/>
    <mergeCell ref="E3:F3"/>
    <mergeCell ref="A3:D3"/>
    <mergeCell ref="G1:L1"/>
    <mergeCell ref="G2:L2"/>
    <mergeCell ref="G3:J3"/>
    <mergeCell ref="K3:L3"/>
  </mergeCells>
  <pageMargins left="0.25" right="0.24" top="0.31" bottom="0.28000000000000003" header="0.31496062992126" footer="0.24"/>
  <pageSetup paperSize="9" scale="99" firstPageNumber="98" pageOrder="overThenDown" orientation="portrait" useFirstPageNumber="1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41"/>
  <sheetViews>
    <sheetView workbookViewId="0"/>
  </sheetViews>
  <sheetFormatPr defaultRowHeight="15"/>
  <cols>
    <col min="2" max="11" width="16.85546875" style="110" customWidth="1"/>
  </cols>
  <sheetData>
    <row r="1" spans="1:11">
      <c r="A1">
        <v>1</v>
      </c>
      <c r="B1" s="110">
        <v>342500000</v>
      </c>
      <c r="C1" s="110">
        <v>341614206</v>
      </c>
      <c r="D1" s="110">
        <v>496500000</v>
      </c>
      <c r="E1" s="110">
        <v>695000000</v>
      </c>
      <c r="G1" s="110" t="s">
        <v>28</v>
      </c>
      <c r="H1" s="110">
        <v>342500000</v>
      </c>
      <c r="I1" s="110">
        <v>341621500</v>
      </c>
      <c r="J1" s="110">
        <v>342500000</v>
      </c>
      <c r="K1" s="110">
        <v>845000000</v>
      </c>
    </row>
    <row r="2" spans="1:11">
      <c r="A2">
        <v>2</v>
      </c>
      <c r="B2" s="110">
        <v>4247500000</v>
      </c>
      <c r="C2" s="110">
        <v>5745843346</v>
      </c>
      <c r="D2" s="110">
        <v>7650000000</v>
      </c>
      <c r="E2" s="110">
        <v>2962700000</v>
      </c>
      <c r="G2" s="110" t="s">
        <v>28</v>
      </c>
      <c r="H2" s="110">
        <v>4247500000</v>
      </c>
      <c r="I2" s="110">
        <v>5437685000</v>
      </c>
      <c r="J2" s="110">
        <v>6140000000</v>
      </c>
      <c r="K2" s="110">
        <v>4402700000</v>
      </c>
    </row>
    <row r="3" spans="1:11">
      <c r="A3">
        <v>3</v>
      </c>
      <c r="B3" s="110">
        <v>52180000</v>
      </c>
      <c r="C3" s="110">
        <v>1908082</v>
      </c>
      <c r="D3" s="110">
        <v>52180000</v>
      </c>
      <c r="E3" s="110">
        <v>58300000</v>
      </c>
      <c r="G3" s="110" t="s">
        <v>28</v>
      </c>
      <c r="H3" s="110">
        <v>52180000</v>
      </c>
      <c r="I3" s="110">
        <v>1908500</v>
      </c>
      <c r="J3" s="110">
        <v>52180000</v>
      </c>
      <c r="K3" s="110">
        <v>108300000</v>
      </c>
    </row>
    <row r="4" spans="1:11">
      <c r="A4">
        <v>4</v>
      </c>
      <c r="B4" s="110">
        <v>1800000</v>
      </c>
      <c r="C4" s="110">
        <v>1785253</v>
      </c>
      <c r="D4" s="110">
        <v>2900000</v>
      </c>
      <c r="E4" s="110">
        <v>11800000</v>
      </c>
      <c r="G4" s="110" t="s">
        <v>1466</v>
      </c>
      <c r="H4" s="110">
        <v>1800000</v>
      </c>
      <c r="I4" s="110">
        <v>664500</v>
      </c>
      <c r="J4" s="110">
        <v>1800000</v>
      </c>
      <c r="K4" s="110">
        <v>13600000</v>
      </c>
    </row>
    <row r="5" spans="1:11">
      <c r="A5">
        <v>5</v>
      </c>
      <c r="B5" s="110">
        <v>50900000</v>
      </c>
      <c r="C5" s="110">
        <v>38744403</v>
      </c>
      <c r="D5" s="110">
        <v>50900000</v>
      </c>
      <c r="E5" s="110">
        <v>62100000</v>
      </c>
      <c r="G5" s="110" t="s">
        <v>28</v>
      </c>
      <c r="H5" s="110">
        <v>50900000</v>
      </c>
      <c r="I5" s="110">
        <v>38749000</v>
      </c>
      <c r="J5" s="110">
        <v>50900000</v>
      </c>
      <c r="K5" s="110">
        <v>72100000</v>
      </c>
    </row>
    <row r="6" spans="1:11">
      <c r="A6">
        <v>6</v>
      </c>
      <c r="B6" s="110">
        <v>500000</v>
      </c>
      <c r="C6" s="110">
        <v>0</v>
      </c>
      <c r="D6" s="110">
        <v>500000</v>
      </c>
      <c r="E6" s="110">
        <v>10200000</v>
      </c>
      <c r="G6" s="110" t="s">
        <v>1466</v>
      </c>
      <c r="H6" s="110">
        <v>500000</v>
      </c>
      <c r="I6" s="110">
        <v>0</v>
      </c>
      <c r="J6" s="110">
        <v>500000</v>
      </c>
      <c r="K6" s="110">
        <v>10700000</v>
      </c>
    </row>
    <row r="7" spans="1:11">
      <c r="A7">
        <v>7</v>
      </c>
      <c r="B7" s="110">
        <v>139100000</v>
      </c>
      <c r="C7" s="110">
        <v>86149761</v>
      </c>
      <c r="D7" s="110">
        <v>139100000</v>
      </c>
      <c r="E7" s="110">
        <v>323500000</v>
      </c>
      <c r="G7" s="110" t="s">
        <v>28</v>
      </c>
      <c r="H7" s="110">
        <v>139100000</v>
      </c>
      <c r="I7" s="110">
        <v>86152500</v>
      </c>
      <c r="J7" s="110">
        <v>139100000</v>
      </c>
      <c r="K7" s="110">
        <v>373500000</v>
      </c>
    </row>
    <row r="8" spans="1:11">
      <c r="A8">
        <v>8</v>
      </c>
      <c r="B8" s="110">
        <v>48200000</v>
      </c>
      <c r="C8" s="110">
        <v>36151200</v>
      </c>
      <c r="D8" s="110">
        <v>48200000</v>
      </c>
      <c r="E8" s="110">
        <v>51800000</v>
      </c>
      <c r="G8" s="110" t="s">
        <v>28</v>
      </c>
      <c r="H8" s="110">
        <v>48200000</v>
      </c>
      <c r="I8" s="110">
        <v>36152500</v>
      </c>
      <c r="J8" s="110">
        <v>48200000</v>
      </c>
      <c r="K8" s="110">
        <v>61800000</v>
      </c>
    </row>
    <row r="9" spans="1:11">
      <c r="A9">
        <v>9</v>
      </c>
      <c r="B9" s="110">
        <v>210000000</v>
      </c>
      <c r="C9" s="110">
        <v>659993</v>
      </c>
      <c r="D9" s="110">
        <v>210000000</v>
      </c>
      <c r="E9" s="110">
        <v>54700000</v>
      </c>
      <c r="G9" s="110" t="s">
        <v>28</v>
      </c>
      <c r="H9" s="110">
        <v>210000000</v>
      </c>
      <c r="I9" s="110">
        <v>660000</v>
      </c>
      <c r="J9" s="110">
        <v>210000000</v>
      </c>
      <c r="K9" s="110">
        <v>104700000</v>
      </c>
    </row>
    <row r="10" spans="1:11">
      <c r="A10">
        <v>10</v>
      </c>
      <c r="B10" s="110">
        <v>0</v>
      </c>
      <c r="C10" s="110">
        <v>0</v>
      </c>
      <c r="D10" s="110">
        <v>0</v>
      </c>
      <c r="E10" s="110">
        <v>4900000</v>
      </c>
      <c r="G10" s="110" t="s">
        <v>28</v>
      </c>
      <c r="H10" s="110">
        <v>0</v>
      </c>
      <c r="I10" s="110">
        <v>0</v>
      </c>
      <c r="J10" s="110">
        <v>0</v>
      </c>
      <c r="K10" s="110">
        <v>4900000</v>
      </c>
    </row>
    <row r="11" spans="1:11">
      <c r="A11">
        <v>11</v>
      </c>
      <c r="B11" s="110">
        <v>5000000</v>
      </c>
      <c r="C11" s="110">
        <v>0</v>
      </c>
      <c r="D11" s="110">
        <v>5000000</v>
      </c>
      <c r="E11" s="110">
        <v>11900000</v>
      </c>
      <c r="G11" s="110" t="s">
        <v>28</v>
      </c>
      <c r="H11" s="110">
        <v>5000000</v>
      </c>
      <c r="I11" s="110">
        <v>0</v>
      </c>
      <c r="J11" s="110">
        <v>5000000</v>
      </c>
      <c r="K11" s="110">
        <v>16900000</v>
      </c>
    </row>
    <row r="12" spans="1:11">
      <c r="A12">
        <v>12</v>
      </c>
      <c r="B12" s="110">
        <v>1160000</v>
      </c>
      <c r="C12" s="110">
        <v>138386</v>
      </c>
      <c r="D12" s="110">
        <v>1160000</v>
      </c>
      <c r="E12" s="110">
        <v>3600000</v>
      </c>
      <c r="G12" s="110" t="s">
        <v>28</v>
      </c>
      <c r="H12" s="110">
        <v>1160000</v>
      </c>
      <c r="I12" s="110">
        <v>140000</v>
      </c>
      <c r="J12" s="110">
        <v>1160000</v>
      </c>
      <c r="K12" s="110">
        <v>4600000</v>
      </c>
    </row>
    <row r="13" spans="1:11">
      <c r="A13">
        <v>13</v>
      </c>
      <c r="B13" s="110">
        <v>14380000</v>
      </c>
      <c r="C13" s="110">
        <v>11697362</v>
      </c>
      <c r="D13" s="110">
        <v>14380000</v>
      </c>
      <c r="E13" s="110">
        <v>15000000</v>
      </c>
      <c r="G13" s="110" t="s">
        <v>28</v>
      </c>
      <c r="H13" s="110">
        <v>14380000</v>
      </c>
      <c r="I13" s="110">
        <v>11757500</v>
      </c>
      <c r="J13" s="110">
        <v>14380000</v>
      </c>
      <c r="K13" s="110">
        <v>16000000</v>
      </c>
    </row>
    <row r="14" spans="1:11">
      <c r="A14">
        <v>14</v>
      </c>
      <c r="B14" s="110">
        <v>87880000</v>
      </c>
      <c r="C14" s="110">
        <v>74795122</v>
      </c>
      <c r="D14" s="110">
        <v>87880000</v>
      </c>
      <c r="E14" s="110">
        <v>96100000</v>
      </c>
      <c r="G14" s="110" t="s">
        <v>28</v>
      </c>
      <c r="H14" s="110">
        <v>87880000</v>
      </c>
      <c r="I14" s="110">
        <v>74797000</v>
      </c>
      <c r="J14" s="110">
        <v>90000000</v>
      </c>
      <c r="K14" s="110">
        <v>121100000</v>
      </c>
    </row>
    <row r="15" spans="1:11">
      <c r="A15">
        <v>15</v>
      </c>
      <c r="B15" s="110">
        <v>100000</v>
      </c>
      <c r="C15" s="110">
        <v>0</v>
      </c>
      <c r="D15" s="110">
        <v>100000</v>
      </c>
      <c r="E15" s="110">
        <v>2300000</v>
      </c>
      <c r="G15" s="110" t="s">
        <v>28</v>
      </c>
      <c r="H15" s="110">
        <v>100000</v>
      </c>
      <c r="I15" s="110">
        <v>0</v>
      </c>
      <c r="J15" s="110">
        <v>100000</v>
      </c>
      <c r="K15" s="110">
        <v>2400000</v>
      </c>
    </row>
    <row r="16" spans="1:11">
      <c r="A16">
        <v>16</v>
      </c>
      <c r="B16" s="110">
        <v>3960000</v>
      </c>
      <c r="C16" s="110">
        <v>966296</v>
      </c>
      <c r="D16" s="110">
        <v>3960000</v>
      </c>
      <c r="E16" s="110">
        <v>3460000</v>
      </c>
      <c r="G16" s="110" t="s">
        <v>28</v>
      </c>
      <c r="H16" s="110">
        <v>3960000</v>
      </c>
      <c r="I16" s="110">
        <v>1584435</v>
      </c>
      <c r="J16" s="110">
        <v>3960000</v>
      </c>
      <c r="K16" s="110">
        <v>3300000</v>
      </c>
    </row>
    <row r="17" spans="1:11">
      <c r="A17">
        <v>17</v>
      </c>
      <c r="B17" s="110">
        <v>1055000</v>
      </c>
      <c r="C17" s="110">
        <v>912385</v>
      </c>
      <c r="D17" s="110">
        <v>1050000</v>
      </c>
      <c r="E17" s="110">
        <v>2200000</v>
      </c>
      <c r="G17" s="110" t="s">
        <v>28</v>
      </c>
      <c r="H17" s="110">
        <v>1055000</v>
      </c>
      <c r="I17" s="110">
        <v>1797437</v>
      </c>
      <c r="J17" s="110">
        <v>3500000</v>
      </c>
      <c r="K17" s="110">
        <v>2300000</v>
      </c>
    </row>
    <row r="18" spans="1:11">
      <c r="A18">
        <v>18</v>
      </c>
      <c r="B18" s="110">
        <v>640000</v>
      </c>
      <c r="C18" s="110">
        <v>520002</v>
      </c>
      <c r="D18" s="110">
        <v>640000</v>
      </c>
      <c r="E18" s="110">
        <v>1400000</v>
      </c>
      <c r="G18" s="110" t="s">
        <v>28</v>
      </c>
      <c r="H18" s="110">
        <v>640000</v>
      </c>
      <c r="I18" s="110">
        <v>522000</v>
      </c>
      <c r="J18" s="110">
        <v>640000</v>
      </c>
      <c r="K18" s="110">
        <v>1500000</v>
      </c>
    </row>
    <row r="19" spans="1:11">
      <c r="A19">
        <v>19</v>
      </c>
      <c r="B19" s="110">
        <v>640000</v>
      </c>
      <c r="C19" s="110">
        <v>520002</v>
      </c>
      <c r="D19" s="110">
        <v>640000</v>
      </c>
      <c r="E19" s="110">
        <v>1400000</v>
      </c>
      <c r="G19" s="110" t="s">
        <v>1466</v>
      </c>
      <c r="H19" s="110">
        <v>640000</v>
      </c>
      <c r="I19" s="110">
        <v>522000</v>
      </c>
      <c r="J19" s="110">
        <v>640000</v>
      </c>
      <c r="K19" s="110">
        <v>1500000</v>
      </c>
    </row>
    <row r="20" spans="1:11">
      <c r="A20">
        <v>20</v>
      </c>
      <c r="B20" s="110">
        <v>51580000</v>
      </c>
      <c r="C20" s="110">
        <v>49613460</v>
      </c>
      <c r="D20" s="110">
        <v>51580000</v>
      </c>
      <c r="E20" s="110">
        <v>53900000</v>
      </c>
      <c r="G20" s="110" t="s">
        <v>1466</v>
      </c>
      <c r="H20" s="110">
        <v>51580000</v>
      </c>
      <c r="I20" s="110">
        <v>49615000</v>
      </c>
      <c r="J20" s="110">
        <v>51580000</v>
      </c>
      <c r="K20" s="110">
        <v>55480000</v>
      </c>
    </row>
    <row r="21" spans="1:11">
      <c r="A21">
        <v>21</v>
      </c>
      <c r="B21" s="110">
        <v>23380000</v>
      </c>
      <c r="C21" s="110">
        <v>11697362</v>
      </c>
      <c r="D21" s="110">
        <v>23380000</v>
      </c>
      <c r="E21" s="110">
        <v>23200000</v>
      </c>
      <c r="G21" s="110" t="s">
        <v>28</v>
      </c>
      <c r="H21" s="110">
        <v>23380000</v>
      </c>
      <c r="I21" s="110">
        <v>11697500</v>
      </c>
      <c r="J21" s="110">
        <v>23380000</v>
      </c>
      <c r="K21" s="110">
        <v>33200000</v>
      </c>
    </row>
    <row r="22" spans="1:11">
      <c r="A22">
        <v>22</v>
      </c>
      <c r="B22" s="110">
        <v>43380000</v>
      </c>
      <c r="C22" s="110">
        <v>40654518</v>
      </c>
      <c r="D22" s="110">
        <v>43380000</v>
      </c>
      <c r="E22" s="110">
        <v>54500000</v>
      </c>
      <c r="G22" s="110" t="s">
        <v>28</v>
      </c>
      <c r="H22" s="110">
        <v>43380000</v>
      </c>
      <c r="I22" s="110">
        <v>40656500</v>
      </c>
      <c r="J22" s="110">
        <v>43380000</v>
      </c>
      <c r="K22" s="110">
        <v>55000000</v>
      </c>
    </row>
    <row r="23" spans="1:11">
      <c r="A23">
        <v>23</v>
      </c>
      <c r="B23" s="110">
        <v>1000000</v>
      </c>
      <c r="C23" s="110">
        <v>0</v>
      </c>
      <c r="D23" s="110">
        <v>1000000</v>
      </c>
      <c r="E23" s="110">
        <v>6700000</v>
      </c>
      <c r="G23" s="110" t="s">
        <v>1466</v>
      </c>
      <c r="H23" s="110">
        <v>1000000</v>
      </c>
      <c r="I23" s="110">
        <v>0</v>
      </c>
      <c r="J23" s="110">
        <v>1000000</v>
      </c>
      <c r="K23" s="110">
        <v>7700000</v>
      </c>
    </row>
    <row r="24" spans="1:11">
      <c r="A24">
        <v>24</v>
      </c>
      <c r="B24" s="110">
        <v>3180000</v>
      </c>
      <c r="C24" s="110">
        <v>3019006</v>
      </c>
      <c r="D24" s="110">
        <v>3180000</v>
      </c>
      <c r="E24" s="110">
        <v>5600000</v>
      </c>
      <c r="G24" s="110" t="s">
        <v>1466</v>
      </c>
      <c r="H24" s="110">
        <v>3180000</v>
      </c>
      <c r="I24" s="110">
        <v>13322809</v>
      </c>
      <c r="J24" s="110">
        <v>16610000</v>
      </c>
      <c r="K24" s="110">
        <v>5700000</v>
      </c>
    </row>
    <row r="25" spans="1:11">
      <c r="A25">
        <v>25</v>
      </c>
      <c r="B25" s="110">
        <v>26900000</v>
      </c>
      <c r="C25" s="110">
        <v>24812052</v>
      </c>
      <c r="D25" s="110">
        <v>26900000</v>
      </c>
      <c r="E25" s="110">
        <v>26800000</v>
      </c>
      <c r="G25" s="110" t="s">
        <v>1466</v>
      </c>
      <c r="H25" s="110">
        <v>26900000</v>
      </c>
      <c r="I25" s="110">
        <v>24812500</v>
      </c>
      <c r="J25" s="110">
        <v>26900000</v>
      </c>
      <c r="K25" s="110">
        <v>26900000</v>
      </c>
    </row>
    <row r="26" spans="1:11">
      <c r="A26">
        <v>26</v>
      </c>
      <c r="B26" s="110">
        <v>100000</v>
      </c>
      <c r="C26" s="110">
        <v>0</v>
      </c>
      <c r="D26" s="110">
        <v>100000</v>
      </c>
      <c r="E26" s="110">
        <v>1200000</v>
      </c>
      <c r="G26" s="110" t="s">
        <v>1466</v>
      </c>
      <c r="H26" s="110">
        <v>100000</v>
      </c>
      <c r="I26" s="110">
        <v>0</v>
      </c>
      <c r="J26" s="110">
        <v>100000</v>
      </c>
      <c r="K26" s="110">
        <v>1300000</v>
      </c>
    </row>
    <row r="27" spans="1:11">
      <c r="A27">
        <v>27</v>
      </c>
      <c r="B27" s="110">
        <v>500000</v>
      </c>
      <c r="C27" s="110">
        <v>0</v>
      </c>
      <c r="D27" s="110">
        <v>500000</v>
      </c>
      <c r="E27" s="110">
        <v>1600000</v>
      </c>
      <c r="G27" s="110" t="s">
        <v>1466</v>
      </c>
      <c r="H27" s="110">
        <v>2000000</v>
      </c>
      <c r="I27" s="110">
        <v>201390</v>
      </c>
      <c r="J27" s="110">
        <v>2000000</v>
      </c>
      <c r="K27" s="110">
        <v>4100000</v>
      </c>
    </row>
    <row r="28" spans="1:11">
      <c r="A28">
        <v>28</v>
      </c>
      <c r="B28" s="110">
        <v>500000</v>
      </c>
      <c r="C28" s="110">
        <v>0</v>
      </c>
      <c r="D28" s="110">
        <v>500000</v>
      </c>
      <c r="E28" s="110">
        <v>1000000</v>
      </c>
      <c r="G28" s="110" t="s">
        <v>1466</v>
      </c>
      <c r="H28" s="110">
        <v>500000</v>
      </c>
      <c r="I28" s="110">
        <v>7965</v>
      </c>
      <c r="J28" s="110">
        <v>500000</v>
      </c>
      <c r="K28" s="110">
        <v>1750000</v>
      </c>
    </row>
    <row r="29" spans="1:11">
      <c r="A29">
        <v>29</v>
      </c>
      <c r="B29" s="110">
        <v>500000</v>
      </c>
      <c r="C29" s="110">
        <v>0</v>
      </c>
      <c r="D29" s="110">
        <v>500000</v>
      </c>
      <c r="E29" s="110">
        <v>1600000</v>
      </c>
      <c r="G29" s="110" t="s">
        <v>1466</v>
      </c>
      <c r="H29" s="110">
        <v>500000</v>
      </c>
      <c r="I29" s="110">
        <v>0</v>
      </c>
      <c r="J29" s="110">
        <v>500000</v>
      </c>
      <c r="K29" s="110">
        <v>2100000</v>
      </c>
    </row>
    <row r="30" spans="1:11">
      <c r="A30">
        <v>30</v>
      </c>
      <c r="B30" s="110">
        <v>500000</v>
      </c>
      <c r="C30" s="110">
        <v>0</v>
      </c>
      <c r="D30" s="110">
        <v>500000</v>
      </c>
      <c r="E30" s="110">
        <v>700000</v>
      </c>
      <c r="G30" s="110" t="s">
        <v>1466</v>
      </c>
      <c r="H30" s="110">
        <v>500000</v>
      </c>
      <c r="I30" s="110">
        <v>13414</v>
      </c>
      <c r="J30" s="110">
        <v>500000</v>
      </c>
      <c r="K30" s="110">
        <v>1200000</v>
      </c>
    </row>
    <row r="31" spans="1:11">
      <c r="A31">
        <v>31</v>
      </c>
      <c r="B31" s="110">
        <v>500000</v>
      </c>
      <c r="C31" s="110">
        <v>0</v>
      </c>
      <c r="D31" s="110">
        <v>500000</v>
      </c>
      <c r="E31" s="110">
        <v>800000</v>
      </c>
      <c r="G31" s="110" t="s">
        <v>1466</v>
      </c>
      <c r="H31" s="110">
        <v>500000</v>
      </c>
      <c r="I31" s="110">
        <v>0</v>
      </c>
      <c r="J31" s="110">
        <v>500000</v>
      </c>
      <c r="K31" s="110">
        <v>1800000</v>
      </c>
    </row>
    <row r="32" spans="1:11">
      <c r="A32">
        <v>32</v>
      </c>
      <c r="B32" s="110">
        <v>450000</v>
      </c>
      <c r="C32" s="110">
        <v>370000</v>
      </c>
      <c r="D32" s="110">
        <v>450000</v>
      </c>
      <c r="E32" s="110">
        <v>450000</v>
      </c>
      <c r="G32" s="110" t="s">
        <v>1466</v>
      </c>
      <c r="H32" s="110">
        <v>450000</v>
      </c>
      <c r="I32" s="110">
        <v>0</v>
      </c>
      <c r="J32" s="110">
        <v>450000</v>
      </c>
      <c r="K32" s="110">
        <v>500000</v>
      </c>
    </row>
    <row r="33" spans="1:11">
      <c r="A33">
        <v>33</v>
      </c>
      <c r="B33" s="110">
        <v>0</v>
      </c>
      <c r="C33" s="110">
        <v>0</v>
      </c>
      <c r="D33" s="110">
        <v>0</v>
      </c>
      <c r="E33" s="110">
        <v>1100000</v>
      </c>
      <c r="G33" s="110" t="s">
        <v>1466</v>
      </c>
      <c r="H33" s="110">
        <v>0</v>
      </c>
      <c r="I33" s="110">
        <v>0</v>
      </c>
      <c r="J33" s="110">
        <v>0</v>
      </c>
      <c r="K33" s="110">
        <v>1100000</v>
      </c>
    </row>
    <row r="34" spans="1:11">
      <c r="A34">
        <v>34</v>
      </c>
      <c r="B34" s="110">
        <v>13380000</v>
      </c>
      <c r="C34" s="110">
        <v>11697362</v>
      </c>
      <c r="D34" s="110">
        <v>13380000</v>
      </c>
      <c r="E34" s="110">
        <v>12600000</v>
      </c>
      <c r="G34" s="110" t="s">
        <v>1466</v>
      </c>
      <c r="H34" s="110">
        <v>13380000</v>
      </c>
      <c r="I34" s="110">
        <v>11697500</v>
      </c>
      <c r="J34" s="110">
        <v>13380000</v>
      </c>
      <c r="K34" s="110">
        <v>12600000</v>
      </c>
    </row>
    <row r="35" spans="1:11">
      <c r="A35">
        <v>35</v>
      </c>
      <c r="B35" s="110">
        <v>24300000</v>
      </c>
      <c r="C35" s="110">
        <v>23394725</v>
      </c>
      <c r="D35" s="110">
        <v>24300000</v>
      </c>
      <c r="E35" s="110">
        <v>25100000</v>
      </c>
      <c r="G35" s="110" t="s">
        <v>1466</v>
      </c>
      <c r="H35" s="110">
        <v>24300000</v>
      </c>
      <c r="I35" s="110">
        <v>23395000</v>
      </c>
      <c r="J35" s="110">
        <v>24300000</v>
      </c>
      <c r="K35" s="110">
        <v>25100000</v>
      </c>
    </row>
    <row r="36" spans="1:11">
      <c r="A36">
        <v>36</v>
      </c>
      <c r="B36" s="110">
        <v>24300000</v>
      </c>
      <c r="C36" s="110">
        <v>23394725</v>
      </c>
      <c r="D36" s="110">
        <v>24300000</v>
      </c>
      <c r="E36" s="110">
        <v>25100000</v>
      </c>
      <c r="G36" s="110" t="s">
        <v>1466</v>
      </c>
      <c r="H36" s="110">
        <v>24300000</v>
      </c>
      <c r="I36" s="110">
        <v>23395000</v>
      </c>
      <c r="J36" s="110">
        <v>24300000</v>
      </c>
      <c r="K36" s="110">
        <v>25100000</v>
      </c>
    </row>
    <row r="37" spans="1:11">
      <c r="A37">
        <v>37</v>
      </c>
      <c r="B37" s="110">
        <v>16130000</v>
      </c>
      <c r="C37" s="110">
        <v>14621703</v>
      </c>
      <c r="D37" s="110">
        <v>16130000</v>
      </c>
      <c r="E37" s="110">
        <v>15800000</v>
      </c>
      <c r="G37" s="110" t="s">
        <v>1466</v>
      </c>
      <c r="H37" s="110">
        <v>16130000</v>
      </c>
      <c r="I37" s="110">
        <v>14622000</v>
      </c>
      <c r="J37" s="110">
        <v>16130000</v>
      </c>
      <c r="K37" s="110">
        <v>15800000</v>
      </c>
    </row>
    <row r="38" spans="1:11">
      <c r="A38">
        <v>38</v>
      </c>
      <c r="B38" s="110">
        <v>61950000</v>
      </c>
      <c r="C38" s="110">
        <v>58486812</v>
      </c>
      <c r="D38" s="110">
        <v>61950000</v>
      </c>
      <c r="E38" s="110">
        <v>62700000</v>
      </c>
      <c r="G38" s="110" t="s">
        <v>1466</v>
      </c>
      <c r="H38" s="110">
        <v>61950000</v>
      </c>
      <c r="I38" s="110">
        <v>58487000</v>
      </c>
      <c r="J38" s="110">
        <v>61950000</v>
      </c>
      <c r="K38" s="110">
        <v>62700000</v>
      </c>
    </row>
    <row r="39" spans="1:11">
      <c r="A39">
        <v>39</v>
      </c>
      <c r="B39" s="110">
        <v>24300000</v>
      </c>
      <c r="C39" s="110">
        <v>21808264</v>
      </c>
      <c r="D39" s="110">
        <v>22000000</v>
      </c>
      <c r="E39" s="110">
        <v>25100000</v>
      </c>
      <c r="G39" s="110" t="s">
        <v>1466</v>
      </c>
      <c r="H39" s="110">
        <v>24300000</v>
      </c>
      <c r="I39" s="110">
        <v>23395000</v>
      </c>
      <c r="J39" s="110">
        <v>24300000</v>
      </c>
      <c r="K39" s="110">
        <v>25100000</v>
      </c>
    </row>
    <row r="40" spans="1:11">
      <c r="A40">
        <v>40</v>
      </c>
      <c r="B40" s="110">
        <v>4500000</v>
      </c>
      <c r="C40" s="110">
        <v>3834906</v>
      </c>
      <c r="D40" s="110">
        <v>4500000</v>
      </c>
      <c r="E40" s="110">
        <v>1300000</v>
      </c>
      <c r="G40" s="110" t="s">
        <v>28</v>
      </c>
      <c r="H40" s="110">
        <v>4500000</v>
      </c>
      <c r="I40" s="110">
        <v>3846000</v>
      </c>
      <c r="J40" s="110">
        <v>4500000</v>
      </c>
      <c r="K40" s="110">
        <v>1300000</v>
      </c>
    </row>
    <row r="41" spans="1:11">
      <c r="B41" s="110">
        <f>SUM(B1:B40)</f>
        <v>5528825000</v>
      </c>
      <c r="C41" s="110">
        <f>SUM(C1:C40)</f>
        <v>6629810694</v>
      </c>
      <c r="D41" s="110">
        <f>SUM(D1:D40)</f>
        <v>9084120000</v>
      </c>
      <c r="E41" s="110">
        <f>SUM(E1:E40)</f>
        <v>4719210000</v>
      </c>
      <c r="H41" s="110">
        <f>SUM(H1:H40)</f>
        <v>5530325000</v>
      </c>
      <c r="I41" s="110">
        <f>SUM(I1:I40)</f>
        <v>6333878450</v>
      </c>
      <c r="J41" s="110">
        <f>SUM(J1:J40)</f>
        <v>7440820000</v>
      </c>
      <c r="K41" s="110">
        <f>SUM(K1:K40)</f>
        <v>6532430000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showGridLines="0" zoomScale="85" zoomScaleNormal="85" workbookViewId="0">
      <selection activeCell="A14" sqref="A14"/>
    </sheetView>
  </sheetViews>
  <sheetFormatPr defaultRowHeight="15"/>
  <cols>
    <col min="1" max="1" width="32.7109375" customWidth="1"/>
    <col min="2" max="2" width="21.5703125" customWidth="1"/>
    <col min="3" max="3" width="25.5703125" customWidth="1"/>
  </cols>
  <sheetData>
    <row r="1" spans="1:3">
      <c r="A1" s="702" t="s">
        <v>3289</v>
      </c>
      <c r="B1" s="703" t="s">
        <v>3288</v>
      </c>
      <c r="C1" s="704" t="s">
        <v>3405</v>
      </c>
    </row>
    <row r="2" spans="1:3" ht="39" customHeight="1">
      <c r="A2" s="705" t="s">
        <v>3284</v>
      </c>
      <c r="B2" s="764">
        <v>1370080006</v>
      </c>
      <c r="C2" s="765">
        <v>2806010000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>
  <dimension ref="A1:D272"/>
  <sheetViews>
    <sheetView workbookViewId="0">
      <selection activeCell="A22" sqref="A22"/>
    </sheetView>
  </sheetViews>
  <sheetFormatPr defaultRowHeight="15"/>
  <cols>
    <col min="1" max="1" width="13.7109375" style="35" customWidth="1"/>
    <col min="4" max="4" width="15.5703125" customWidth="1"/>
  </cols>
  <sheetData>
    <row r="1" spans="1:4">
      <c r="A1"/>
    </row>
    <row r="2" spans="1:4">
      <c r="A2"/>
    </row>
    <row r="3" spans="1:4">
      <c r="A3" s="98"/>
    </row>
    <row r="4" spans="1:4">
      <c r="A4" s="332"/>
    </row>
    <row r="5" spans="1:4">
      <c r="A5" s="177">
        <v>627191733</v>
      </c>
    </row>
    <row r="6" spans="1:4">
      <c r="A6" s="177">
        <v>4199804000</v>
      </c>
      <c r="D6" s="98"/>
    </row>
    <row r="7" spans="1:4">
      <c r="A7" s="177">
        <v>8402697</v>
      </c>
      <c r="D7" s="331"/>
    </row>
    <row r="8" spans="1:4">
      <c r="A8" s="177">
        <v>12086212</v>
      </c>
      <c r="D8" s="178"/>
    </row>
    <row r="9" spans="1:4">
      <c r="A9" s="177">
        <v>44331113</v>
      </c>
      <c r="D9" s="178"/>
    </row>
    <row r="10" spans="1:4">
      <c r="A10" s="177">
        <v>8699000</v>
      </c>
      <c r="D10" s="178"/>
    </row>
    <row r="11" spans="1:4">
      <c r="A11" s="177">
        <v>474182210</v>
      </c>
      <c r="D11" s="311"/>
    </row>
    <row r="12" spans="1:4">
      <c r="A12" s="177">
        <v>28243132</v>
      </c>
      <c r="D12" s="178"/>
    </row>
    <row r="13" spans="1:4">
      <c r="A13" s="177">
        <v>1175000</v>
      </c>
      <c r="D13" s="178"/>
    </row>
    <row r="14" spans="1:4">
      <c r="A14" s="177">
        <v>8797000</v>
      </c>
      <c r="D14" s="178"/>
    </row>
    <row r="15" spans="1:4">
      <c r="A15" s="177">
        <v>5547000</v>
      </c>
      <c r="D15" s="178"/>
    </row>
    <row r="16" spans="1:4">
      <c r="A16" s="177">
        <v>13225000</v>
      </c>
      <c r="D16" s="311"/>
    </row>
    <row r="17" spans="1:4">
      <c r="A17" s="177">
        <v>12014132</v>
      </c>
      <c r="D17" s="178"/>
    </row>
    <row r="18" spans="1:4">
      <c r="A18" s="177">
        <v>86277792</v>
      </c>
      <c r="D18" s="178"/>
    </row>
    <row r="19" spans="1:4">
      <c r="A19" s="177">
        <v>6541300</v>
      </c>
      <c r="D19" s="178"/>
    </row>
    <row r="20" spans="1:4">
      <c r="A20" s="177">
        <v>3630000</v>
      </c>
      <c r="D20" s="178"/>
    </row>
    <row r="21" spans="1:4">
      <c r="A21" s="177">
        <v>336393</v>
      </c>
      <c r="D21" s="311"/>
    </row>
    <row r="22" spans="1:4">
      <c r="A22" s="177">
        <v>261026</v>
      </c>
      <c r="D22" s="178"/>
    </row>
    <row r="23" spans="1:4">
      <c r="A23" s="177">
        <v>26750</v>
      </c>
      <c r="D23" s="178"/>
    </row>
    <row r="24" spans="1:4">
      <c r="A24" s="177">
        <v>86784</v>
      </c>
      <c r="D24" s="178"/>
    </row>
    <row r="25" spans="1:4">
      <c r="A25" s="177">
        <v>642356</v>
      </c>
      <c r="D25" s="178"/>
    </row>
    <row r="26" spans="1:4">
      <c r="A26" s="177">
        <v>6300</v>
      </c>
      <c r="D26" s="178"/>
    </row>
    <row r="27" spans="1:4">
      <c r="A27" s="177">
        <v>3365437</v>
      </c>
      <c r="D27" s="311"/>
    </row>
    <row r="28" spans="1:4">
      <c r="A28" s="177">
        <v>1807739</v>
      </c>
      <c r="D28" s="178"/>
    </row>
    <row r="29" spans="1:4">
      <c r="A29" s="177">
        <v>1807739</v>
      </c>
      <c r="D29" s="178"/>
    </row>
    <row r="30" spans="1:4">
      <c r="A30" s="177">
        <v>46993264</v>
      </c>
      <c r="D30" s="178"/>
    </row>
    <row r="31" spans="1:4">
      <c r="A31" s="177">
        <v>22476132</v>
      </c>
      <c r="D31" s="178"/>
    </row>
    <row r="32" spans="1:4">
      <c r="A32" s="177">
        <v>82241905</v>
      </c>
      <c r="D32" s="311"/>
    </row>
    <row r="33" spans="1:4">
      <c r="A33" s="177">
        <v>15473000</v>
      </c>
      <c r="D33" s="178"/>
    </row>
    <row r="34" spans="1:4">
      <c r="A34" s="177">
        <v>16253809</v>
      </c>
      <c r="D34" s="178"/>
    </row>
    <row r="35" spans="1:4">
      <c r="A35" s="177">
        <v>59834132</v>
      </c>
      <c r="D35" s="178"/>
    </row>
    <row r="36" spans="1:4">
      <c r="A36" s="177">
        <v>46960000</v>
      </c>
      <c r="D36" s="178"/>
    </row>
    <row r="37" spans="1:4">
      <c r="A37" s="177">
        <v>47515000</v>
      </c>
      <c r="D37" s="178"/>
    </row>
    <row r="38" spans="1:4">
      <c r="A38" s="177">
        <v>0</v>
      </c>
      <c r="D38" s="311"/>
    </row>
    <row r="39" spans="1:4">
      <c r="A39" s="177">
        <v>1129989</v>
      </c>
      <c r="D39" s="178"/>
    </row>
    <row r="40" spans="1:4">
      <c r="A40" s="177">
        <v>39834000</v>
      </c>
      <c r="D40" s="178"/>
    </row>
    <row r="41" spans="1:4">
      <c r="A41" s="177">
        <v>27290</v>
      </c>
      <c r="D41" s="178"/>
    </row>
    <row r="42" spans="1:4">
      <c r="A42" s="177">
        <v>41194000</v>
      </c>
      <c r="D42" s="178"/>
    </row>
    <row r="43" spans="1:4">
      <c r="A43" s="177">
        <v>111000</v>
      </c>
      <c r="D43" s="311"/>
    </row>
    <row r="44" spans="1:4">
      <c r="A44" s="177">
        <v>3880</v>
      </c>
      <c r="D44" s="178"/>
    </row>
    <row r="45" spans="1:4">
      <c r="A45" s="177">
        <v>111000</v>
      </c>
      <c r="D45" s="178"/>
    </row>
    <row r="46" spans="1:4">
      <c r="A46" s="177">
        <v>1760000</v>
      </c>
      <c r="D46" s="178"/>
    </row>
    <row r="47" spans="1:4">
      <c r="A47" s="177">
        <v>10904132</v>
      </c>
      <c r="D47" s="178"/>
    </row>
    <row r="48" spans="1:4">
      <c r="A48" s="177">
        <v>21808264</v>
      </c>
      <c r="D48" s="178"/>
    </row>
    <row r="49" spans="1:4">
      <c r="A49" s="177">
        <v>21808264</v>
      </c>
      <c r="D49" s="311"/>
    </row>
    <row r="50" spans="1:4">
      <c r="A50" s="177">
        <v>13630165</v>
      </c>
      <c r="D50" s="178"/>
    </row>
    <row r="51" spans="1:4">
      <c r="A51" s="177">
        <v>54520660</v>
      </c>
      <c r="D51" s="178"/>
    </row>
    <row r="52" spans="1:4">
      <c r="A52" s="177">
        <v>21808264</v>
      </c>
      <c r="D52" s="178"/>
    </row>
    <row r="53" spans="1:4">
      <c r="A53" s="212">
        <f>SUM(A5:A52)</f>
        <v>6114885995</v>
      </c>
      <c r="D53" s="178"/>
    </row>
    <row r="54" spans="1:4">
      <c r="A54"/>
      <c r="D54" s="178"/>
    </row>
    <row r="55" spans="1:4">
      <c r="A55" s="34"/>
      <c r="D55" s="311"/>
    </row>
    <row r="56" spans="1:4">
      <c r="A56" s="98"/>
      <c r="D56" s="178"/>
    </row>
    <row r="57" spans="1:4">
      <c r="A57" s="331"/>
      <c r="D57" s="178"/>
    </row>
    <row r="58" spans="1:4">
      <c r="A58" s="178">
        <v>0</v>
      </c>
      <c r="B58" s="110"/>
      <c r="D58" s="178"/>
    </row>
    <row r="59" spans="1:4">
      <c r="A59" s="178">
        <v>90613204</v>
      </c>
      <c r="B59" s="110"/>
      <c r="D59" s="178"/>
    </row>
    <row r="60" spans="1:4">
      <c r="A60" s="178">
        <v>450134892</v>
      </c>
      <c r="B60" s="110"/>
      <c r="D60" s="178"/>
    </row>
    <row r="61" spans="1:4">
      <c r="A61" s="178">
        <v>548633224</v>
      </c>
      <c r="B61" s="110"/>
      <c r="D61" s="178"/>
    </row>
    <row r="62" spans="1:4">
      <c r="A62" s="178">
        <v>4379343040</v>
      </c>
      <c r="B62" s="110"/>
      <c r="D62" s="178"/>
    </row>
    <row r="63" spans="1:4">
      <c r="A63" s="178">
        <v>1210267</v>
      </c>
      <c r="B63" s="110"/>
      <c r="D63" s="178"/>
    </row>
    <row r="64" spans="1:4">
      <c r="A64" s="178">
        <v>7176612</v>
      </c>
      <c r="B64" s="110"/>
      <c r="D64" s="178"/>
    </row>
    <row r="65" spans="1:4">
      <c r="A65" s="178">
        <v>1362318</v>
      </c>
      <c r="B65" s="110"/>
      <c r="D65" s="178"/>
    </row>
    <row r="66" spans="1:4">
      <c r="A66" s="178">
        <v>10718256</v>
      </c>
      <c r="B66" s="110"/>
      <c r="D66" s="178"/>
    </row>
    <row r="67" spans="1:4">
      <c r="A67" s="178">
        <v>180000</v>
      </c>
      <c r="B67" s="110"/>
      <c r="D67" s="178"/>
    </row>
    <row r="68" spans="1:4">
      <c r="A68" s="178">
        <v>5363953</v>
      </c>
      <c r="B68" s="110"/>
      <c r="D68" s="178"/>
    </row>
    <row r="69" spans="1:4">
      <c r="A69" s="178">
        <v>26694341</v>
      </c>
      <c r="B69" s="110"/>
      <c r="D69" s="178"/>
    </row>
    <row r="70" spans="1:4">
      <c r="A70" s="178">
        <v>717182</v>
      </c>
      <c r="B70" s="110"/>
      <c r="D70" s="311"/>
    </row>
    <row r="71" spans="1:4">
      <c r="A71" s="178">
        <v>7979928</v>
      </c>
      <c r="B71" s="110"/>
      <c r="D71" s="178"/>
    </row>
    <row r="72" spans="1:4">
      <c r="A72" s="178">
        <v>90811192</v>
      </c>
      <c r="B72" s="110"/>
      <c r="D72" s="178"/>
    </row>
    <row r="73" spans="1:4">
      <c r="A73" s="178">
        <v>383052673</v>
      </c>
      <c r="B73" s="110"/>
      <c r="D73" s="311"/>
    </row>
    <row r="74" spans="1:4">
      <c r="A74" s="178">
        <v>2373527</v>
      </c>
      <c r="B74" s="110"/>
      <c r="D74" s="178"/>
    </row>
    <row r="75" spans="1:4">
      <c r="A75" s="178">
        <v>25841117</v>
      </c>
      <c r="B75" s="110"/>
      <c r="D75" s="178"/>
    </row>
    <row r="76" spans="1:4">
      <c r="A76" s="178">
        <v>101789</v>
      </c>
      <c r="B76" s="110"/>
      <c r="D76" s="178"/>
    </row>
    <row r="77" spans="1:4">
      <c r="A77" s="178">
        <v>1072333</v>
      </c>
      <c r="B77" s="110"/>
      <c r="D77" s="178"/>
    </row>
    <row r="78" spans="1:4">
      <c r="A78" s="178">
        <v>1851540</v>
      </c>
      <c r="B78" s="110"/>
      <c r="D78" s="178"/>
    </row>
    <row r="79" spans="1:4">
      <c r="A79" s="178">
        <v>6874098</v>
      </c>
      <c r="B79" s="110"/>
      <c r="D79" s="178"/>
    </row>
    <row r="80" spans="1:4">
      <c r="A80" s="178">
        <v>546104</v>
      </c>
      <c r="B80" s="110"/>
      <c r="D80" s="178"/>
    </row>
    <row r="81" spans="1:4">
      <c r="A81" s="178">
        <v>5000000</v>
      </c>
      <c r="B81" s="110"/>
      <c r="D81" s="178"/>
    </row>
    <row r="82" spans="1:4">
      <c r="A82" s="178">
        <v>1222101</v>
      </c>
      <c r="B82" s="110"/>
      <c r="D82" s="178"/>
    </row>
    <row r="83" spans="1:4">
      <c r="A83" s="178">
        <v>11980726</v>
      </c>
      <c r="B83" s="110"/>
      <c r="D83" s="311"/>
    </row>
    <row r="84" spans="1:4">
      <c r="A84" s="178">
        <v>1013353</v>
      </c>
      <c r="B84" s="110"/>
      <c r="D84" s="178"/>
    </row>
    <row r="85" spans="1:4">
      <c r="A85" s="178">
        <v>11000000</v>
      </c>
      <c r="B85" s="110"/>
      <c r="D85" s="178"/>
    </row>
    <row r="86" spans="1:4">
      <c r="A86" s="178">
        <v>7241136</v>
      </c>
      <c r="B86" s="110"/>
      <c r="D86" s="178"/>
    </row>
    <row r="87" spans="1:4">
      <c r="A87" s="178">
        <v>79030076</v>
      </c>
      <c r="B87" s="110"/>
      <c r="D87" s="178"/>
    </row>
    <row r="88" spans="1:4">
      <c r="A88" s="178">
        <v>751538</v>
      </c>
      <c r="B88" s="110"/>
      <c r="D88" s="178"/>
    </row>
    <row r="89" spans="1:4">
      <c r="A89" s="178">
        <v>2849639</v>
      </c>
      <c r="B89" s="110"/>
      <c r="D89" s="178"/>
    </row>
    <row r="90" spans="1:4">
      <c r="A90" s="178">
        <v>1527837</v>
      </c>
      <c r="B90" s="110"/>
      <c r="D90" s="178"/>
    </row>
    <row r="91" spans="1:4">
      <c r="A91" s="178">
        <v>2059410</v>
      </c>
      <c r="B91" s="110"/>
      <c r="D91" s="178"/>
    </row>
    <row r="92" spans="1:4">
      <c r="A92" s="178">
        <v>0</v>
      </c>
      <c r="B92" s="110"/>
      <c r="D92" s="311"/>
    </row>
    <row r="93" spans="1:4">
      <c r="A93" s="178">
        <v>49350</v>
      </c>
      <c r="B93" s="110"/>
      <c r="D93" s="178"/>
    </row>
    <row r="94" spans="1:4">
      <c r="A94" s="178">
        <v>14630</v>
      </c>
      <c r="B94" s="110"/>
      <c r="D94" s="178"/>
    </row>
    <row r="95" spans="1:4">
      <c r="A95" s="178">
        <v>459900</v>
      </c>
      <c r="B95" s="110"/>
      <c r="D95" s="178"/>
    </row>
    <row r="96" spans="1:4">
      <c r="A96" s="178">
        <v>340400</v>
      </c>
      <c r="B96" s="110"/>
      <c r="D96" s="178"/>
    </row>
    <row r="97" spans="1:4">
      <c r="A97" s="178">
        <v>54000</v>
      </c>
      <c r="B97" s="110"/>
      <c r="D97" s="178"/>
    </row>
    <row r="98" spans="1:4">
      <c r="A98" s="178">
        <v>481210</v>
      </c>
      <c r="B98" s="110"/>
      <c r="D98" s="178"/>
    </row>
    <row r="99" spans="1:4">
      <c r="A99" s="178">
        <v>2875077</v>
      </c>
      <c r="B99" s="110"/>
      <c r="D99" s="178"/>
    </row>
    <row r="100" spans="1:4">
      <c r="A100" s="178">
        <v>251213</v>
      </c>
      <c r="B100" s="110"/>
      <c r="D100" s="178"/>
    </row>
    <row r="101" spans="1:4">
      <c r="A101" s="178">
        <v>1545926</v>
      </c>
      <c r="B101" s="110"/>
      <c r="D101" s="178"/>
    </row>
    <row r="102" spans="1:4">
      <c r="A102" s="178">
        <v>251212</v>
      </c>
      <c r="B102" s="110"/>
      <c r="D102" s="178"/>
    </row>
    <row r="103" spans="1:4">
      <c r="A103" s="178">
        <v>1545927</v>
      </c>
      <c r="B103" s="110"/>
      <c r="D103" s="178"/>
    </row>
    <row r="104" spans="1:4">
      <c r="A104" s="178">
        <v>3596234</v>
      </c>
      <c r="B104" s="110"/>
      <c r="D104" s="178"/>
    </row>
    <row r="105" spans="1:4">
      <c r="A105" s="178">
        <v>43391507</v>
      </c>
      <c r="B105" s="110"/>
      <c r="D105" s="178"/>
    </row>
    <row r="106" spans="1:4">
      <c r="A106" s="178">
        <v>1911909</v>
      </c>
      <c r="B106" s="110"/>
      <c r="D106" s="178"/>
    </row>
    <row r="107" spans="1:4">
      <c r="A107" s="178">
        <v>20563000</v>
      </c>
      <c r="B107" s="110"/>
      <c r="D107" s="178"/>
    </row>
    <row r="108" spans="1:4">
      <c r="A108" s="178">
        <v>16003373</v>
      </c>
      <c r="B108" s="110"/>
      <c r="D108" s="178"/>
    </row>
    <row r="109" spans="1:4">
      <c r="A109" s="178">
        <v>66221760</v>
      </c>
      <c r="B109" s="110"/>
      <c r="D109" s="311"/>
    </row>
    <row r="110" spans="1:4">
      <c r="A110" s="178">
        <v>4957411</v>
      </c>
      <c r="B110" s="110"/>
      <c r="D110" s="178"/>
    </row>
    <row r="111" spans="1:4">
      <c r="A111" s="178">
        <v>10499820</v>
      </c>
      <c r="B111" s="110"/>
      <c r="D111" s="178"/>
    </row>
    <row r="112" spans="1:4">
      <c r="A112" s="178">
        <v>270</v>
      </c>
      <c r="B112" s="110"/>
      <c r="D112" s="178"/>
    </row>
    <row r="113" spans="1:4">
      <c r="A113" s="178">
        <v>3856582</v>
      </c>
      <c r="B113" s="110"/>
      <c r="D113" s="178"/>
    </row>
    <row r="114" spans="1:4">
      <c r="A114" s="178">
        <v>12300328</v>
      </c>
      <c r="B114" s="110"/>
      <c r="D114" s="178"/>
    </row>
    <row r="115" spans="1:4">
      <c r="A115" s="178">
        <v>14316846</v>
      </c>
      <c r="B115" s="110"/>
      <c r="D115" s="178"/>
    </row>
    <row r="116" spans="1:4">
      <c r="A116" s="178">
        <v>45438740</v>
      </c>
      <c r="B116" s="110"/>
      <c r="D116" s="178"/>
    </row>
    <row r="117" spans="1:4">
      <c r="A117" s="178">
        <v>16227225</v>
      </c>
      <c r="B117" s="110"/>
      <c r="D117" s="178"/>
    </row>
    <row r="118" spans="1:4">
      <c r="A118" s="178">
        <v>30690622</v>
      </c>
      <c r="B118" s="110"/>
      <c r="D118" s="178"/>
    </row>
    <row r="119" spans="1:4">
      <c r="A119" s="178">
        <v>16281835</v>
      </c>
      <c r="B119" s="110"/>
      <c r="D119" s="178"/>
    </row>
    <row r="120" spans="1:4">
      <c r="A120" s="178">
        <v>31190622</v>
      </c>
      <c r="B120" s="110"/>
      <c r="D120" s="178"/>
    </row>
    <row r="121" spans="1:4">
      <c r="A121" s="178">
        <v>2859688</v>
      </c>
      <c r="B121" s="110"/>
      <c r="D121" s="178"/>
    </row>
    <row r="122" spans="1:4">
      <c r="A122" s="178">
        <v>36973000</v>
      </c>
      <c r="B122" s="110"/>
      <c r="D122" s="311"/>
    </row>
    <row r="123" spans="1:4">
      <c r="A123" s="178">
        <v>3200780</v>
      </c>
      <c r="B123" s="110"/>
      <c r="D123" s="178"/>
    </row>
    <row r="124" spans="1:4">
      <c r="A124" s="178">
        <v>37977820</v>
      </c>
      <c r="B124" s="110"/>
      <c r="D124" s="178"/>
    </row>
    <row r="125" spans="1:4">
      <c r="A125" s="178">
        <v>10922</v>
      </c>
      <c r="B125" s="110"/>
      <c r="D125" s="178"/>
    </row>
    <row r="126" spans="1:4">
      <c r="A126" s="178">
        <v>100000</v>
      </c>
      <c r="B126" s="110"/>
      <c r="D126" s="178"/>
    </row>
    <row r="127" spans="1:4">
      <c r="A127" s="178">
        <v>10922</v>
      </c>
      <c r="B127" s="110"/>
      <c r="D127" s="178"/>
    </row>
    <row r="128" spans="1:4">
      <c r="A128" s="178">
        <v>100000</v>
      </c>
      <c r="B128" s="110"/>
      <c r="D128" s="178"/>
    </row>
    <row r="129" spans="1:2">
      <c r="A129" s="178">
        <v>370000</v>
      </c>
      <c r="B129" s="110"/>
    </row>
    <row r="130" spans="1:2">
      <c r="A130" s="178">
        <v>370308</v>
      </c>
      <c r="B130" s="110"/>
    </row>
    <row r="131" spans="1:2" ht="20.45" customHeight="1">
      <c r="A131" s="178">
        <v>1374820</v>
      </c>
      <c r="B131" s="110"/>
    </row>
    <row r="132" spans="1:2">
      <c r="A132" s="178">
        <v>904132</v>
      </c>
      <c r="B132" s="110"/>
    </row>
    <row r="133" spans="1:2">
      <c r="A133" s="178">
        <v>10000000</v>
      </c>
      <c r="B133" s="110"/>
    </row>
    <row r="134" spans="1:2">
      <c r="A134" s="178">
        <v>1808264</v>
      </c>
      <c r="B134" s="110"/>
    </row>
    <row r="135" spans="1:2">
      <c r="A135" s="178">
        <v>20000000</v>
      </c>
      <c r="B135" s="110"/>
    </row>
    <row r="136" spans="1:2">
      <c r="A136" s="178">
        <v>1808264</v>
      </c>
      <c r="B136" s="110"/>
    </row>
    <row r="137" spans="1:2">
      <c r="A137" s="178">
        <v>20000000</v>
      </c>
      <c r="B137" s="110"/>
    </row>
    <row r="138" spans="1:2">
      <c r="A138" s="178">
        <v>1130165</v>
      </c>
      <c r="B138" s="110"/>
    </row>
    <row r="139" spans="1:2">
      <c r="A139" s="178">
        <v>12500000</v>
      </c>
      <c r="B139" s="110"/>
    </row>
    <row r="140" spans="1:2">
      <c r="A140" s="178">
        <v>4520660</v>
      </c>
      <c r="B140" s="110"/>
    </row>
    <row r="141" spans="1:2">
      <c r="A141" s="178">
        <v>50000000</v>
      </c>
      <c r="B141" s="110"/>
    </row>
    <row r="142" spans="1:2">
      <c r="A142" s="178">
        <v>1808264</v>
      </c>
      <c r="B142" s="110"/>
    </row>
    <row r="143" spans="1:2">
      <c r="A143" s="178">
        <v>20000000</v>
      </c>
      <c r="B143" s="110"/>
    </row>
    <row r="144" spans="1:2">
      <c r="A144" s="343">
        <f>SUM(A58:A143)</f>
        <v>6739472344</v>
      </c>
      <c r="B144" s="110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3"/>
  <sheetViews>
    <sheetView showGridLines="0" workbookViewId="0">
      <selection activeCell="F13" sqref="F13"/>
    </sheetView>
  </sheetViews>
  <sheetFormatPr defaultRowHeight="15"/>
  <cols>
    <col min="1" max="1" width="23.7109375" customWidth="1"/>
    <col min="2" max="2" width="20" customWidth="1"/>
    <col min="3" max="3" width="21.7109375" customWidth="1"/>
    <col min="4" max="5" width="11" bestFit="1" customWidth="1"/>
  </cols>
  <sheetData>
    <row r="2" spans="1:3" ht="24" customHeight="1">
      <c r="A2" s="717" t="s">
        <v>3289</v>
      </c>
      <c r="B2" s="707" t="s">
        <v>3404</v>
      </c>
      <c r="C2" s="708" t="s">
        <v>792</v>
      </c>
    </row>
    <row r="3" spans="1:3" ht="45">
      <c r="A3" s="718" t="s">
        <v>3306</v>
      </c>
      <c r="B3" s="768">
        <v>825100000</v>
      </c>
      <c r="C3" s="769">
        <v>1980910000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C18"/>
  <sheetViews>
    <sheetView showGridLines="0" workbookViewId="0">
      <selection activeCell="A7" sqref="A7"/>
    </sheetView>
  </sheetViews>
  <sheetFormatPr defaultRowHeight="15"/>
  <cols>
    <col min="1" max="1" width="23.7109375" customWidth="1"/>
    <col min="2" max="2" width="16.85546875" customWidth="1"/>
    <col min="3" max="3" width="16.5703125" customWidth="1"/>
    <col min="4" max="5" width="11" bestFit="1" customWidth="1"/>
    <col min="8" max="11" width="11" bestFit="1" customWidth="1"/>
  </cols>
  <sheetData>
    <row r="1" spans="1:3">
      <c r="A1" s="727" t="s">
        <v>3289</v>
      </c>
      <c r="B1" s="728" t="s">
        <v>3379</v>
      </c>
      <c r="C1" s="729" t="s">
        <v>3406</v>
      </c>
    </row>
    <row r="2" spans="1:3">
      <c r="A2" s="726" t="s">
        <v>2771</v>
      </c>
      <c r="B2" s="766">
        <v>6183537500</v>
      </c>
      <c r="C2" s="767">
        <v>6202320000</v>
      </c>
    </row>
    <row r="18" ht="31.5" customHeight="1"/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C2"/>
  <sheetViews>
    <sheetView showGridLines="0" workbookViewId="0">
      <selection activeCell="F17" sqref="F17"/>
    </sheetView>
  </sheetViews>
  <sheetFormatPr defaultRowHeight="15"/>
  <cols>
    <col min="1" max="1" width="28.140625" customWidth="1"/>
    <col min="2" max="2" width="15.140625" customWidth="1"/>
    <col min="3" max="3" width="14.85546875" customWidth="1"/>
    <col min="4" max="4" width="12.42578125" customWidth="1"/>
    <col min="5" max="5" width="14" customWidth="1"/>
    <col min="7" max="7" width="11.140625" customWidth="1"/>
    <col min="9" max="9" width="11.42578125" customWidth="1"/>
  </cols>
  <sheetData>
    <row r="1" spans="1:3" s="668" customFormat="1" ht="21.75" customHeight="1">
      <c r="A1" s="706" t="s">
        <v>3290</v>
      </c>
      <c r="B1" s="707" t="s">
        <v>3380</v>
      </c>
      <c r="C1" s="708" t="s">
        <v>3406</v>
      </c>
    </row>
    <row r="2" spans="1:3">
      <c r="A2" s="709" t="s">
        <v>2771</v>
      </c>
      <c r="B2" s="768">
        <v>67120000</v>
      </c>
      <c r="C2" s="769">
        <v>67120000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G64"/>
  <sheetViews>
    <sheetView showGridLines="0" topLeftCell="A32" zoomScale="70" zoomScaleNormal="70" workbookViewId="0">
      <selection activeCell="F43" sqref="F43"/>
    </sheetView>
  </sheetViews>
  <sheetFormatPr defaultRowHeight="15"/>
  <cols>
    <col min="1" max="1" width="9.85546875" customWidth="1"/>
    <col min="2" max="2" width="77.85546875" bestFit="1" customWidth="1"/>
    <col min="3" max="3" width="18.7109375" bestFit="1" customWidth="1"/>
    <col min="4" max="4" width="48.5703125" bestFit="1" customWidth="1"/>
    <col min="5" max="5" width="20.5703125" customWidth="1"/>
    <col min="6" max="6" width="19.140625" bestFit="1" customWidth="1"/>
    <col min="7" max="7" width="112.42578125" bestFit="1" customWidth="1"/>
  </cols>
  <sheetData>
    <row r="1" spans="1:7" ht="18.75">
      <c r="A1" s="845" t="s">
        <v>0</v>
      </c>
      <c r="B1" s="845"/>
      <c r="C1" s="845"/>
      <c r="D1" s="845"/>
      <c r="E1" s="845"/>
      <c r="F1" s="845"/>
      <c r="G1" s="845"/>
    </row>
    <row r="2" spans="1:7">
      <c r="A2" s="842" t="s">
        <v>3455</v>
      </c>
      <c r="B2" s="842"/>
      <c r="C2" s="842"/>
      <c r="D2" s="842"/>
      <c r="E2" s="842"/>
      <c r="F2" s="842"/>
      <c r="G2" s="842"/>
    </row>
    <row r="3" spans="1:7">
      <c r="A3" s="842" t="s">
        <v>3286</v>
      </c>
      <c r="B3" s="842"/>
      <c r="C3" s="842"/>
      <c r="D3" s="842"/>
      <c r="E3" s="842"/>
      <c r="F3" s="842"/>
      <c r="G3" s="842"/>
    </row>
    <row r="4" spans="1:7">
      <c r="G4" s="21"/>
    </row>
    <row r="5" spans="1:7">
      <c r="G5" s="21"/>
    </row>
    <row r="6" spans="1:7" ht="56.25">
      <c r="A6" s="775" t="s">
        <v>3409</v>
      </c>
      <c r="B6" s="776" t="s">
        <v>3412</v>
      </c>
      <c r="C6" s="776" t="s">
        <v>3437</v>
      </c>
      <c r="D6" s="776" t="s">
        <v>3438</v>
      </c>
      <c r="E6" s="776" t="s">
        <v>3439</v>
      </c>
      <c r="F6" s="776" t="s">
        <v>3440</v>
      </c>
      <c r="G6" s="777" t="s">
        <v>3307</v>
      </c>
    </row>
    <row r="7" spans="1:7" ht="35.25" customHeight="1">
      <c r="A7" s="778" t="s">
        <v>3308</v>
      </c>
      <c r="B7" s="779" t="s">
        <v>2853</v>
      </c>
      <c r="C7" s="780">
        <v>17000000</v>
      </c>
      <c r="D7" s="780">
        <v>387989</v>
      </c>
      <c r="E7" s="780">
        <v>1600000</v>
      </c>
      <c r="F7" s="781">
        <v>15000000</v>
      </c>
      <c r="G7" s="782" t="s">
        <v>3309</v>
      </c>
    </row>
    <row r="8" spans="1:7" ht="35.25" customHeight="1">
      <c r="A8" s="778" t="s">
        <v>3310</v>
      </c>
      <c r="B8" s="779" t="s">
        <v>2854</v>
      </c>
      <c r="C8" s="781">
        <v>11100000</v>
      </c>
      <c r="D8" s="781">
        <v>582065</v>
      </c>
      <c r="E8" s="781">
        <v>920000</v>
      </c>
      <c r="F8" s="781">
        <v>7000000</v>
      </c>
      <c r="G8" s="782" t="s">
        <v>3383</v>
      </c>
    </row>
    <row r="9" spans="1:7" ht="35.25" customHeight="1">
      <c r="A9" s="778" t="s">
        <v>3311</v>
      </c>
      <c r="B9" s="779" t="s">
        <v>2855</v>
      </c>
      <c r="C9" s="781">
        <v>7000000</v>
      </c>
      <c r="D9" s="781">
        <v>505328</v>
      </c>
      <c r="E9" s="781">
        <v>600000</v>
      </c>
      <c r="F9" s="781">
        <v>5000000</v>
      </c>
      <c r="G9" s="782" t="s">
        <v>3312</v>
      </c>
    </row>
    <row r="10" spans="1:7" ht="35.25" customHeight="1">
      <c r="A10" s="778" t="s">
        <v>3313</v>
      </c>
      <c r="B10" s="779" t="s">
        <v>2856</v>
      </c>
      <c r="C10" s="781">
        <v>9000000</v>
      </c>
      <c r="D10" s="781">
        <v>1533539</v>
      </c>
      <c r="E10" s="781">
        <v>1850000</v>
      </c>
      <c r="F10" s="781">
        <v>1800000</v>
      </c>
      <c r="G10" s="782" t="s">
        <v>3309</v>
      </c>
    </row>
    <row r="11" spans="1:7" ht="35.25" customHeight="1">
      <c r="A11" s="778" t="s">
        <v>3314</v>
      </c>
      <c r="B11" s="779" t="s">
        <v>2857</v>
      </c>
      <c r="C11" s="781">
        <v>7000000</v>
      </c>
      <c r="D11" s="781">
        <v>0</v>
      </c>
      <c r="E11" s="781">
        <v>0</v>
      </c>
      <c r="F11" s="781">
        <v>2500000</v>
      </c>
      <c r="G11" s="782" t="s">
        <v>3315</v>
      </c>
    </row>
    <row r="12" spans="1:7" ht="35.25" customHeight="1">
      <c r="A12" s="778" t="s">
        <v>3316</v>
      </c>
      <c r="B12" s="779" t="s">
        <v>3317</v>
      </c>
      <c r="C12" s="781">
        <v>468180000</v>
      </c>
      <c r="D12" s="781">
        <v>180647529</v>
      </c>
      <c r="E12" s="781">
        <v>274940000</v>
      </c>
      <c r="F12" s="781">
        <v>457390000</v>
      </c>
      <c r="G12" s="782" t="s">
        <v>3318</v>
      </c>
    </row>
    <row r="13" spans="1:7" ht="35.25" customHeight="1">
      <c r="A13" s="778" t="s">
        <v>3319</v>
      </c>
      <c r="B13" s="779" t="s">
        <v>2871</v>
      </c>
      <c r="C13" s="781">
        <v>11800000</v>
      </c>
      <c r="D13" s="781">
        <v>2829245</v>
      </c>
      <c r="E13" s="781">
        <v>3500000</v>
      </c>
      <c r="F13" s="781">
        <v>3620000</v>
      </c>
      <c r="G13" s="782" t="s">
        <v>3309</v>
      </c>
    </row>
    <row r="14" spans="1:7" ht="35.25" customHeight="1">
      <c r="A14" s="778" t="s">
        <v>3320</v>
      </c>
      <c r="B14" s="779" t="s">
        <v>2994</v>
      </c>
      <c r="C14" s="781">
        <v>300000</v>
      </c>
      <c r="D14" s="781">
        <v>42879</v>
      </c>
      <c r="E14" s="781">
        <v>80000</v>
      </c>
      <c r="F14" s="781">
        <v>80000</v>
      </c>
      <c r="G14" s="782" t="s">
        <v>3309</v>
      </c>
    </row>
    <row r="15" spans="1:7" ht="35.25" customHeight="1">
      <c r="A15" s="778" t="s">
        <v>3321</v>
      </c>
      <c r="B15" s="779" t="s">
        <v>2940</v>
      </c>
      <c r="C15" s="781">
        <v>410000</v>
      </c>
      <c r="D15" s="781">
        <v>12364</v>
      </c>
      <c r="E15" s="781">
        <v>90000</v>
      </c>
      <c r="F15" s="781">
        <v>70000</v>
      </c>
      <c r="G15" s="782" t="s">
        <v>3309</v>
      </c>
    </row>
    <row r="16" spans="1:7" ht="35.25" customHeight="1">
      <c r="A16" s="778" t="s">
        <v>3322</v>
      </c>
      <c r="B16" s="779" t="s">
        <v>3028</v>
      </c>
      <c r="C16" s="781">
        <v>5200000</v>
      </c>
      <c r="D16" s="781">
        <v>1750836</v>
      </c>
      <c r="E16" s="781">
        <v>3200000</v>
      </c>
      <c r="F16" s="781">
        <v>3650000</v>
      </c>
      <c r="G16" s="782" t="s">
        <v>3309</v>
      </c>
    </row>
    <row r="17" spans="1:7" ht="35.25" customHeight="1">
      <c r="A17" s="778" t="s">
        <v>3323</v>
      </c>
      <c r="B17" s="779" t="s">
        <v>2928</v>
      </c>
      <c r="C17" s="781">
        <v>44880000</v>
      </c>
      <c r="D17" s="781">
        <v>10726957</v>
      </c>
      <c r="E17" s="781">
        <v>13690000</v>
      </c>
      <c r="F17" s="781">
        <v>31710000</v>
      </c>
      <c r="G17" s="782" t="s">
        <v>3407</v>
      </c>
    </row>
    <row r="18" spans="1:7" ht="35.25" customHeight="1">
      <c r="A18" s="778" t="s">
        <v>3324</v>
      </c>
      <c r="B18" s="779" t="s">
        <v>3325</v>
      </c>
      <c r="C18" s="781">
        <v>1010000</v>
      </c>
      <c r="D18" s="781">
        <v>0</v>
      </c>
      <c r="E18" s="781">
        <v>20000</v>
      </c>
      <c r="F18" s="781">
        <v>210000</v>
      </c>
      <c r="G18" s="782" t="s">
        <v>3309</v>
      </c>
    </row>
    <row r="19" spans="1:7" ht="48.6" customHeight="1">
      <c r="A19" s="778" t="s">
        <v>3326</v>
      </c>
      <c r="B19" s="779" t="s">
        <v>3327</v>
      </c>
      <c r="C19" s="781">
        <v>14500000</v>
      </c>
      <c r="D19" s="781">
        <v>12283854</v>
      </c>
      <c r="E19" s="781">
        <v>17210000</v>
      </c>
      <c r="F19" s="781">
        <v>19230000</v>
      </c>
      <c r="G19" s="783" t="s">
        <v>3400</v>
      </c>
    </row>
    <row r="20" spans="1:7" ht="35.25" customHeight="1">
      <c r="A20" s="778" t="s">
        <v>3328</v>
      </c>
      <c r="B20" s="779" t="s">
        <v>3329</v>
      </c>
      <c r="C20" s="781">
        <v>674220000</v>
      </c>
      <c r="D20" s="781">
        <v>327830188</v>
      </c>
      <c r="E20" s="781">
        <v>772760000</v>
      </c>
      <c r="F20" s="781">
        <v>948610000</v>
      </c>
      <c r="G20" s="783" t="s">
        <v>3403</v>
      </c>
    </row>
    <row r="21" spans="1:7" ht="35.25" customHeight="1">
      <c r="A21" s="778" t="s">
        <v>3330</v>
      </c>
      <c r="B21" s="779" t="s">
        <v>2875</v>
      </c>
      <c r="C21" s="781">
        <v>5750000</v>
      </c>
      <c r="D21" s="781">
        <v>1948565</v>
      </c>
      <c r="E21" s="781">
        <v>2800000</v>
      </c>
      <c r="F21" s="781">
        <v>3350000</v>
      </c>
      <c r="G21" s="782" t="s">
        <v>3309</v>
      </c>
    </row>
    <row r="22" spans="1:7" ht="35.25" customHeight="1">
      <c r="A22" s="778" t="s">
        <v>3331</v>
      </c>
      <c r="B22" s="779" t="s">
        <v>2899</v>
      </c>
      <c r="C22" s="781">
        <v>580000</v>
      </c>
      <c r="D22" s="781">
        <v>292665</v>
      </c>
      <c r="E22" s="781">
        <v>490000</v>
      </c>
      <c r="F22" s="781">
        <v>480000</v>
      </c>
      <c r="G22" s="782" t="s">
        <v>3309</v>
      </c>
    </row>
    <row r="23" spans="1:7" ht="55.15" customHeight="1">
      <c r="A23" s="778" t="s">
        <v>3332</v>
      </c>
      <c r="B23" s="779" t="s">
        <v>3333</v>
      </c>
      <c r="C23" s="781">
        <v>12360000</v>
      </c>
      <c r="D23" s="781">
        <v>6459674</v>
      </c>
      <c r="E23" s="781">
        <v>8750000</v>
      </c>
      <c r="F23" s="781">
        <v>10930000</v>
      </c>
      <c r="G23" s="782" t="s">
        <v>3401</v>
      </c>
    </row>
    <row r="24" spans="1:7" ht="35.25" customHeight="1">
      <c r="A24" s="778" t="s">
        <v>3334</v>
      </c>
      <c r="B24" s="779" t="s">
        <v>3335</v>
      </c>
      <c r="C24" s="781">
        <v>600000000</v>
      </c>
      <c r="D24" s="781">
        <v>0</v>
      </c>
      <c r="E24" s="781">
        <v>100000000</v>
      </c>
      <c r="F24" s="781">
        <v>500000000</v>
      </c>
      <c r="G24" s="782" t="s">
        <v>3336</v>
      </c>
    </row>
    <row r="25" spans="1:7" ht="35.25" customHeight="1">
      <c r="A25" s="778" t="s">
        <v>3337</v>
      </c>
      <c r="B25" s="779" t="s">
        <v>3338</v>
      </c>
      <c r="C25" s="781">
        <v>147300000</v>
      </c>
      <c r="D25" s="781">
        <v>3661921</v>
      </c>
      <c r="E25" s="781">
        <v>6500000</v>
      </c>
      <c r="F25" s="781">
        <v>288000000</v>
      </c>
      <c r="G25" s="782" t="s">
        <v>3402</v>
      </c>
    </row>
    <row r="26" spans="1:7" ht="35.25" customHeight="1">
      <c r="A26" s="778" t="s">
        <v>3339</v>
      </c>
      <c r="B26" s="779" t="s">
        <v>2872</v>
      </c>
      <c r="C26" s="781">
        <v>5400000</v>
      </c>
      <c r="D26" s="781">
        <v>1285274</v>
      </c>
      <c r="E26" s="781">
        <v>1980000</v>
      </c>
      <c r="F26" s="781">
        <v>2380000</v>
      </c>
      <c r="G26" s="782" t="s">
        <v>3309</v>
      </c>
    </row>
    <row r="27" spans="1:7" ht="35.25" customHeight="1">
      <c r="A27" s="778" t="s">
        <v>3340</v>
      </c>
      <c r="B27" s="779" t="s">
        <v>3338</v>
      </c>
      <c r="C27" s="781">
        <v>17300000</v>
      </c>
      <c r="D27" s="781">
        <v>3876735</v>
      </c>
      <c r="E27" s="781">
        <v>5190000</v>
      </c>
      <c r="F27" s="781">
        <v>4850000</v>
      </c>
      <c r="G27" s="782" t="s">
        <v>3309</v>
      </c>
    </row>
    <row r="28" spans="1:7" ht="35.25" customHeight="1">
      <c r="A28" s="778" t="s">
        <v>3341</v>
      </c>
      <c r="B28" s="779" t="s">
        <v>3342</v>
      </c>
      <c r="C28" s="781">
        <v>38740000</v>
      </c>
      <c r="D28" s="781">
        <v>1534993</v>
      </c>
      <c r="E28" s="781">
        <v>11230000</v>
      </c>
      <c r="F28" s="781">
        <v>21530000</v>
      </c>
      <c r="G28" s="782" t="s">
        <v>3343</v>
      </c>
    </row>
    <row r="29" spans="1:7" ht="35.25" customHeight="1">
      <c r="A29" s="778" t="s">
        <v>3344</v>
      </c>
      <c r="B29" s="779" t="s">
        <v>3345</v>
      </c>
      <c r="C29" s="781">
        <v>3190000</v>
      </c>
      <c r="D29" s="781">
        <v>387317</v>
      </c>
      <c r="E29" s="781">
        <v>640000</v>
      </c>
      <c r="F29" s="781">
        <v>930000</v>
      </c>
      <c r="G29" s="782" t="s">
        <v>3309</v>
      </c>
    </row>
    <row r="30" spans="1:7" ht="35.25" customHeight="1">
      <c r="A30" s="778" t="s">
        <v>3346</v>
      </c>
      <c r="B30" s="779" t="s">
        <v>3347</v>
      </c>
      <c r="C30" s="781">
        <v>22350000</v>
      </c>
      <c r="D30" s="781">
        <v>7691327</v>
      </c>
      <c r="E30" s="781">
        <v>14030000</v>
      </c>
      <c r="F30" s="781">
        <v>21665000</v>
      </c>
      <c r="G30" s="782" t="s">
        <v>3309</v>
      </c>
    </row>
    <row r="31" spans="1:7" ht="35.25" customHeight="1">
      <c r="A31" s="778" t="s">
        <v>3348</v>
      </c>
      <c r="B31" s="779" t="s">
        <v>3309</v>
      </c>
      <c r="C31" s="781">
        <v>10000</v>
      </c>
      <c r="D31" s="781">
        <v>50</v>
      </c>
      <c r="E31" s="781">
        <v>10000</v>
      </c>
      <c r="F31" s="781">
        <v>10000</v>
      </c>
      <c r="G31" s="782" t="s">
        <v>3309</v>
      </c>
    </row>
    <row r="32" spans="1:7" ht="35.25" customHeight="1">
      <c r="A32" s="778" t="s">
        <v>3349</v>
      </c>
      <c r="B32" s="779" t="s">
        <v>3043</v>
      </c>
      <c r="C32" s="781">
        <v>1650000</v>
      </c>
      <c r="D32" s="781">
        <v>24778</v>
      </c>
      <c r="E32" s="781">
        <v>120000</v>
      </c>
      <c r="F32" s="781">
        <v>260000</v>
      </c>
      <c r="G32" s="782" t="s">
        <v>3309</v>
      </c>
    </row>
    <row r="33" spans="1:7" ht="27.6" customHeight="1">
      <c r="A33" s="778" t="s">
        <v>3350</v>
      </c>
      <c r="B33" s="779" t="s">
        <v>3351</v>
      </c>
      <c r="C33" s="781">
        <v>203000000</v>
      </c>
      <c r="D33" s="781">
        <v>184060374</v>
      </c>
      <c r="E33" s="781">
        <v>315750000</v>
      </c>
      <c r="F33" s="781">
        <v>240000000</v>
      </c>
      <c r="G33" s="782" t="s">
        <v>3382</v>
      </c>
    </row>
    <row r="34" spans="1:7" ht="39.6" customHeight="1">
      <c r="A34" s="778" t="s">
        <v>3352</v>
      </c>
      <c r="B34" s="779" t="s">
        <v>3353</v>
      </c>
      <c r="C34" s="781">
        <v>120450000</v>
      </c>
      <c r="D34" s="781">
        <v>4418050</v>
      </c>
      <c r="E34" s="781">
        <v>47190000</v>
      </c>
      <c r="F34" s="781">
        <v>47260000</v>
      </c>
      <c r="G34" s="782" t="s">
        <v>3309</v>
      </c>
    </row>
    <row r="35" spans="1:7" ht="35.25" customHeight="1">
      <c r="A35" s="778" t="s">
        <v>3354</v>
      </c>
      <c r="B35" s="779" t="s">
        <v>2876</v>
      </c>
      <c r="C35" s="781">
        <v>4630000</v>
      </c>
      <c r="D35" s="781">
        <v>2084051</v>
      </c>
      <c r="E35" s="781">
        <v>5610000</v>
      </c>
      <c r="F35" s="781">
        <v>10035000</v>
      </c>
      <c r="G35" s="782" t="s">
        <v>3309</v>
      </c>
    </row>
    <row r="36" spans="1:7" ht="35.25" customHeight="1">
      <c r="A36" s="778" t="s">
        <v>3355</v>
      </c>
      <c r="B36" s="779" t="s">
        <v>3356</v>
      </c>
      <c r="C36" s="781">
        <v>2910000</v>
      </c>
      <c r="D36" s="781">
        <v>32413</v>
      </c>
      <c r="E36" s="781">
        <v>1090000</v>
      </c>
      <c r="F36" s="781">
        <v>1090000</v>
      </c>
      <c r="G36" s="782" t="s">
        <v>3309</v>
      </c>
    </row>
    <row r="37" spans="1:7" ht="41.45" customHeight="1">
      <c r="A37" s="778" t="s">
        <v>3357</v>
      </c>
      <c r="B37" s="779" t="s">
        <v>3358</v>
      </c>
      <c r="C37" s="781">
        <v>2150000</v>
      </c>
      <c r="D37" s="781">
        <v>18097</v>
      </c>
      <c r="E37" s="781">
        <v>150000</v>
      </c>
      <c r="F37" s="781">
        <v>320000</v>
      </c>
      <c r="G37" s="782" t="s">
        <v>3309</v>
      </c>
    </row>
    <row r="38" spans="1:7" ht="35.25" customHeight="1">
      <c r="A38" s="778" t="s">
        <v>3359</v>
      </c>
      <c r="B38" s="779" t="s">
        <v>3360</v>
      </c>
      <c r="C38" s="781">
        <v>23600000</v>
      </c>
      <c r="D38" s="781">
        <v>10391503</v>
      </c>
      <c r="E38" s="781">
        <v>15020000</v>
      </c>
      <c r="F38" s="781">
        <v>23790000</v>
      </c>
      <c r="G38" s="782" t="s">
        <v>3361</v>
      </c>
    </row>
    <row r="39" spans="1:7" ht="35.25" customHeight="1">
      <c r="A39" s="778" t="s">
        <v>3362</v>
      </c>
      <c r="B39" s="779" t="s">
        <v>3363</v>
      </c>
      <c r="C39" s="781">
        <v>98670000</v>
      </c>
      <c r="D39" s="781">
        <v>46202932</v>
      </c>
      <c r="E39" s="781">
        <v>70760000</v>
      </c>
      <c r="F39" s="781">
        <v>80080000</v>
      </c>
      <c r="G39" s="783" t="s">
        <v>3363</v>
      </c>
    </row>
    <row r="40" spans="1:7" ht="35.25" customHeight="1">
      <c r="A40" s="778" t="s">
        <v>3364</v>
      </c>
      <c r="B40" s="779" t="s">
        <v>3365</v>
      </c>
      <c r="C40" s="781">
        <v>3580000</v>
      </c>
      <c r="D40" s="781">
        <v>274221</v>
      </c>
      <c r="E40" s="781">
        <v>520000</v>
      </c>
      <c r="F40" s="781">
        <v>3440000</v>
      </c>
      <c r="G40" s="782" t="s">
        <v>3309</v>
      </c>
    </row>
    <row r="41" spans="1:7" ht="35.25" customHeight="1">
      <c r="A41" s="778" t="s">
        <v>3366</v>
      </c>
      <c r="B41" s="779" t="s">
        <v>3367</v>
      </c>
      <c r="C41" s="781">
        <v>9985000</v>
      </c>
      <c r="D41" s="781">
        <v>2458523</v>
      </c>
      <c r="E41" s="781">
        <v>3950000</v>
      </c>
      <c r="F41" s="781">
        <v>4780000</v>
      </c>
      <c r="G41" s="782" t="s">
        <v>3309</v>
      </c>
    </row>
    <row r="42" spans="1:7" ht="35.25" customHeight="1">
      <c r="A42" s="778" t="s">
        <v>3368</v>
      </c>
      <c r="B42" s="779" t="s">
        <v>3000</v>
      </c>
      <c r="C42" s="781">
        <v>4000000</v>
      </c>
      <c r="D42" s="781">
        <v>0</v>
      </c>
      <c r="E42" s="781">
        <v>100000</v>
      </c>
      <c r="F42" s="781">
        <v>100000</v>
      </c>
      <c r="G42" s="782" t="s">
        <v>3309</v>
      </c>
    </row>
    <row r="43" spans="1:7" ht="35.25" customHeight="1">
      <c r="A43" s="778" t="s">
        <v>3369</v>
      </c>
      <c r="B43" s="779" t="s">
        <v>3370</v>
      </c>
      <c r="C43" s="781">
        <v>45030000</v>
      </c>
      <c r="D43" s="781">
        <v>22370846</v>
      </c>
      <c r="E43" s="781">
        <v>29050000</v>
      </c>
      <c r="F43" s="781">
        <v>30470000</v>
      </c>
      <c r="G43" s="782" t="s">
        <v>3309</v>
      </c>
    </row>
    <row r="44" spans="1:7" ht="35.25" customHeight="1">
      <c r="A44" s="778" t="s">
        <v>3371</v>
      </c>
      <c r="B44" s="779" t="s">
        <v>3372</v>
      </c>
      <c r="C44" s="781">
        <v>14560000</v>
      </c>
      <c r="D44" s="781">
        <v>7013729</v>
      </c>
      <c r="E44" s="781">
        <v>9160000</v>
      </c>
      <c r="F44" s="781">
        <v>9890000</v>
      </c>
      <c r="G44" s="782" t="s">
        <v>3309</v>
      </c>
    </row>
    <row r="45" spans="1:7" ht="35.25" customHeight="1">
      <c r="A45" s="778" t="s">
        <v>3373</v>
      </c>
      <c r="B45" s="784" t="s">
        <v>3309</v>
      </c>
      <c r="C45" s="781">
        <v>7000000</v>
      </c>
      <c r="D45" s="781">
        <v>0</v>
      </c>
      <c r="E45" s="781">
        <v>0</v>
      </c>
      <c r="F45" s="781">
        <v>0</v>
      </c>
      <c r="G45" s="782" t="s">
        <v>3309</v>
      </c>
    </row>
    <row r="46" spans="1:7" ht="35.25" customHeight="1">
      <c r="A46" s="778" t="s">
        <v>3374</v>
      </c>
      <c r="B46" s="784" t="s">
        <v>3309</v>
      </c>
      <c r="C46" s="781">
        <v>2000000</v>
      </c>
      <c r="D46" s="781">
        <v>0</v>
      </c>
      <c r="E46" s="781">
        <v>300000</v>
      </c>
      <c r="F46" s="781">
        <v>2500000</v>
      </c>
      <c r="G46" s="782" t="s">
        <v>3309</v>
      </c>
    </row>
    <row r="47" spans="1:7" ht="35.25" customHeight="1">
      <c r="A47" s="778" t="s">
        <v>2783</v>
      </c>
      <c r="B47" s="784" t="s">
        <v>3309</v>
      </c>
      <c r="C47" s="781"/>
      <c r="D47" s="781"/>
      <c r="E47" s="781"/>
      <c r="F47" s="781">
        <v>2000000</v>
      </c>
      <c r="G47" s="782" t="s">
        <v>3309</v>
      </c>
    </row>
    <row r="48" spans="1:7" ht="35.25" customHeight="1">
      <c r="A48" s="788"/>
      <c r="B48" s="789" t="s">
        <v>3282</v>
      </c>
      <c r="C48" s="785">
        <v>2667795000</v>
      </c>
      <c r="D48" s="785">
        <v>845620811</v>
      </c>
      <c r="E48" s="785">
        <v>1740850000</v>
      </c>
      <c r="F48" s="786">
        <v>2806010000</v>
      </c>
      <c r="G48" s="787"/>
    </row>
    <row r="51" spans="1:6" ht="37.5">
      <c r="A51" s="793" t="s">
        <v>3384</v>
      </c>
      <c r="B51" s="793" t="s">
        <v>3385</v>
      </c>
      <c r="C51" s="794" t="s">
        <v>3410</v>
      </c>
      <c r="D51" s="793" t="s">
        <v>3307</v>
      </c>
      <c r="F51" s="3"/>
    </row>
    <row r="52" spans="1:6" ht="37.5">
      <c r="A52" s="790" t="s">
        <v>505</v>
      </c>
      <c r="B52" s="790" t="s">
        <v>3386</v>
      </c>
      <c r="C52" s="790">
        <v>1000000</v>
      </c>
      <c r="D52" s="779" t="s">
        <v>3389</v>
      </c>
      <c r="F52" s="3"/>
    </row>
    <row r="53" spans="1:6" ht="18.75">
      <c r="A53" s="790" t="s">
        <v>3218</v>
      </c>
      <c r="B53" s="790" t="s">
        <v>3387</v>
      </c>
      <c r="C53" s="790">
        <v>200000</v>
      </c>
      <c r="D53" s="779" t="s">
        <v>3388</v>
      </c>
      <c r="F53" s="3"/>
    </row>
    <row r="54" spans="1:6" ht="37.5">
      <c r="A54" s="790" t="s">
        <v>3221</v>
      </c>
      <c r="B54" s="790" t="s">
        <v>3390</v>
      </c>
      <c r="C54" s="790">
        <v>2500000</v>
      </c>
      <c r="D54" s="779" t="s">
        <v>3391</v>
      </c>
      <c r="F54" s="3"/>
    </row>
    <row r="55" spans="1:6" ht="18.75">
      <c r="A55" s="790" t="s">
        <v>3222</v>
      </c>
      <c r="B55" s="791" t="s">
        <v>3392</v>
      </c>
      <c r="C55" s="791">
        <v>500000</v>
      </c>
      <c r="D55" s="779" t="s">
        <v>3388</v>
      </c>
      <c r="F55" s="3"/>
    </row>
    <row r="56" spans="1:6" ht="18.75">
      <c r="A56" s="790" t="s">
        <v>3223</v>
      </c>
      <c r="B56" s="790" t="s">
        <v>2861</v>
      </c>
      <c r="C56" s="791">
        <v>1000000</v>
      </c>
      <c r="D56" s="779" t="s">
        <v>3388</v>
      </c>
      <c r="F56" s="3"/>
    </row>
    <row r="58" spans="1:6">
      <c r="A58" s="668" t="s">
        <v>3379</v>
      </c>
    </row>
    <row r="59" spans="1:6" ht="37.5">
      <c r="A59" s="793" t="s">
        <v>3384</v>
      </c>
      <c r="B59" s="793" t="s">
        <v>3385</v>
      </c>
      <c r="C59" s="794" t="s">
        <v>3411</v>
      </c>
      <c r="D59" s="793" t="s">
        <v>3307</v>
      </c>
      <c r="E59" s="3"/>
      <c r="F59" s="3"/>
    </row>
    <row r="60" spans="1:6" ht="18.75">
      <c r="A60" s="791" t="s">
        <v>2768</v>
      </c>
      <c r="B60" s="790" t="s">
        <v>2702</v>
      </c>
      <c r="C60" s="790">
        <v>70000000</v>
      </c>
      <c r="D60" s="792" t="s">
        <v>3393</v>
      </c>
    </row>
    <row r="61" spans="1:6" ht="18.75">
      <c r="A61" s="791" t="s">
        <v>3263</v>
      </c>
      <c r="B61" s="790" t="s">
        <v>2889</v>
      </c>
      <c r="C61" s="790">
        <v>20000000</v>
      </c>
      <c r="D61" s="779" t="s">
        <v>3394</v>
      </c>
    </row>
    <row r="62" spans="1:6" ht="18.75">
      <c r="A62" s="791" t="s">
        <v>3264</v>
      </c>
      <c r="B62" s="790" t="s">
        <v>3243</v>
      </c>
      <c r="C62" s="790">
        <v>4800000</v>
      </c>
      <c r="D62" s="779" t="s">
        <v>3396</v>
      </c>
    </row>
    <row r="63" spans="1:6" ht="18.75">
      <c r="A63" s="791" t="s">
        <v>3265</v>
      </c>
      <c r="B63" s="790" t="s">
        <v>3399</v>
      </c>
      <c r="C63" s="791">
        <v>35000000</v>
      </c>
      <c r="D63" s="792" t="s">
        <v>3395</v>
      </c>
    </row>
    <row r="64" spans="1:6" ht="37.5">
      <c r="A64" s="791" t="s">
        <v>1374</v>
      </c>
      <c r="B64" s="790" t="s">
        <v>3397</v>
      </c>
      <c r="C64" s="791">
        <v>5300000</v>
      </c>
      <c r="D64" s="792" t="s">
        <v>3398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50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41</vt:i4>
      </vt:variant>
    </vt:vector>
  </HeadingPairs>
  <TitlesOfParts>
    <vt:vector size="93" baseType="lpstr">
      <vt:lpstr>Sheet1</vt:lpstr>
      <vt:lpstr>Headwise Charts</vt:lpstr>
      <vt:lpstr>Pie Charts Receipt</vt:lpstr>
      <vt:lpstr>Expenditure</vt:lpstr>
      <vt:lpstr>Part A Charts</vt:lpstr>
      <vt:lpstr>Revenue and Capital</vt:lpstr>
      <vt:lpstr>Part B Charts</vt:lpstr>
      <vt:lpstr>Part C Charts</vt:lpstr>
      <vt:lpstr>1st Page</vt:lpstr>
      <vt:lpstr>Part A</vt:lpstr>
      <vt:lpstr>Part B.</vt:lpstr>
      <vt:lpstr>Part C.</vt:lpstr>
      <vt:lpstr>Receipt Charts</vt:lpstr>
      <vt:lpstr>Expinditure Total</vt:lpstr>
      <vt:lpstr>PART-D (2)</vt:lpstr>
      <vt:lpstr>Sheet2</vt:lpstr>
      <vt:lpstr>adim. A1</vt:lpstr>
      <vt:lpstr>EXAM A2</vt:lpstr>
      <vt:lpstr>EVALA3</vt:lpstr>
      <vt:lpstr>FINA4</vt:lpstr>
      <vt:lpstr>UWDA5</vt:lpstr>
      <vt:lpstr>LIBA6</vt:lpstr>
      <vt:lpstr>PPCA&amp;</vt:lpstr>
      <vt:lpstr>AVCA8</vt:lpstr>
      <vt:lpstr>COMA9</vt:lpstr>
      <vt:lpstr>STD.WELA10</vt:lpstr>
      <vt:lpstr>SSDA11</vt:lpstr>
      <vt:lpstr>AMRA12</vt:lpstr>
      <vt:lpstr>NSKA14</vt:lpstr>
      <vt:lpstr>AURA13</vt:lpstr>
      <vt:lpstr>NAGA15</vt:lpstr>
      <vt:lpstr>NANA16</vt:lpstr>
      <vt:lpstr>PUNA17</vt:lpstr>
      <vt:lpstr>MUMA20</vt:lpstr>
      <vt:lpstr>KOLHA21</vt:lpstr>
      <vt:lpstr>EDUA22</vt:lpstr>
      <vt:lpstr>HUMA23</vt:lpstr>
      <vt:lpstr>COMA24</vt:lpstr>
      <vt:lpstr>CONT-A25</vt:lpstr>
      <vt:lpstr>COMP.S.A26</vt:lpstr>
      <vt:lpstr>SCT.THA27</vt:lpstr>
      <vt:lpstr>AGRA28</vt:lpstr>
      <vt:lpstr>HELTHA29</vt:lpstr>
      <vt:lpstr>ASD A30</vt:lpstr>
      <vt:lpstr>KVK A31</vt:lpstr>
      <vt:lpstr>PART B</vt:lpstr>
      <vt:lpstr>PART C</vt:lpstr>
      <vt:lpstr>PART-D</vt:lpstr>
      <vt:lpstr>Sheet3</vt:lpstr>
      <vt:lpstr>Sheet4</vt:lpstr>
      <vt:lpstr>Chart2</vt:lpstr>
      <vt:lpstr>Chart1</vt:lpstr>
      <vt:lpstr>'adim. A1'!Print_Area</vt:lpstr>
      <vt:lpstr>AGRA28!Print_Area</vt:lpstr>
      <vt:lpstr>AMRA12!Print_Area</vt:lpstr>
      <vt:lpstr>'ASD A30'!Print_Area</vt:lpstr>
      <vt:lpstr>AURA13!Print_Area</vt:lpstr>
      <vt:lpstr>AVCA8!Print_Area</vt:lpstr>
      <vt:lpstr>COMA24!Print_Area</vt:lpstr>
      <vt:lpstr>COMA9!Print_Area</vt:lpstr>
      <vt:lpstr>EDUA22!Print_Area</vt:lpstr>
      <vt:lpstr>EVALA3!Print_Area</vt:lpstr>
      <vt:lpstr>'EXAM A2'!Print_Area</vt:lpstr>
      <vt:lpstr>FINA4!Print_Area</vt:lpstr>
      <vt:lpstr>HELTHA29!Print_Area</vt:lpstr>
      <vt:lpstr>HUMA23!Print_Area</vt:lpstr>
      <vt:lpstr>KOLHA21!Print_Area</vt:lpstr>
      <vt:lpstr>'KVK A31'!Print_Area</vt:lpstr>
      <vt:lpstr>LIBA6!Print_Area</vt:lpstr>
      <vt:lpstr>MUMA20!Print_Area</vt:lpstr>
      <vt:lpstr>NAGA15!Print_Area</vt:lpstr>
      <vt:lpstr>NANA16!Print_Area</vt:lpstr>
      <vt:lpstr>NSKA14!Print_Area</vt:lpstr>
      <vt:lpstr>'PART B'!Print_Area</vt:lpstr>
      <vt:lpstr>'PART C'!Print_Area</vt:lpstr>
      <vt:lpstr>'PART-D'!Print_Area</vt:lpstr>
      <vt:lpstr>'PART-D (2)'!Print_Area</vt:lpstr>
      <vt:lpstr>'PPCA&amp;'!Print_Area</vt:lpstr>
      <vt:lpstr>PUNA17!Print_Area</vt:lpstr>
      <vt:lpstr>SCT.THA27!Print_Area</vt:lpstr>
      <vt:lpstr>Sheet2!Print_Area</vt:lpstr>
      <vt:lpstr>SSDA11!Print_Area</vt:lpstr>
      <vt:lpstr>STD.WELA10!Print_Area</vt:lpstr>
      <vt:lpstr>UWDA5!Print_Area</vt:lpstr>
      <vt:lpstr>'adim. A1'!Print_Titles</vt:lpstr>
      <vt:lpstr>COMP.S.A26!Print_Titles</vt:lpstr>
      <vt:lpstr>'CONT-A25'!Print_Titles</vt:lpstr>
      <vt:lpstr>FINA4!Print_Titles</vt:lpstr>
      <vt:lpstr>'PART B'!Print_Titles</vt:lpstr>
      <vt:lpstr>'PART C'!Print_Titles</vt:lpstr>
      <vt:lpstr>SCT.THA27!Print_Titles</vt:lpstr>
      <vt:lpstr>Sheet2!Print_Titles</vt:lpstr>
      <vt:lpstr>UWDA5!Print_Titles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YCMOU</dc:creator>
  <cp:lastModifiedBy>khurd</cp:lastModifiedBy>
  <cp:lastPrinted>2019-03-10T06:57:16Z</cp:lastPrinted>
  <dcterms:created xsi:type="dcterms:W3CDTF">2017-12-20T06:32:09Z</dcterms:created>
  <dcterms:modified xsi:type="dcterms:W3CDTF">2019-03-29T08:24:45Z</dcterms:modified>
</cp:coreProperties>
</file>